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88" i="3" l="1"/>
  <c r="J88" i="3"/>
  <c r="I88" i="3"/>
  <c r="K87" i="3"/>
  <c r="J87" i="3"/>
  <c r="I87" i="3"/>
  <c r="AF31" i="3"/>
  <c r="K85" i="3" l="1"/>
  <c r="J85" i="3"/>
  <c r="I85" i="3"/>
  <c r="K84" i="3"/>
  <c r="J84" i="3"/>
  <c r="I84" i="3"/>
  <c r="E85" i="3"/>
  <c r="D85" i="3"/>
  <c r="C85" i="3"/>
  <c r="E84" i="3"/>
  <c r="D84" i="3"/>
  <c r="C84" i="3"/>
  <c r="K101" i="3"/>
  <c r="J101" i="3"/>
  <c r="I101" i="3"/>
  <c r="E101" i="3"/>
  <c r="D101" i="3"/>
  <c r="C101" i="3"/>
  <c r="K100" i="3"/>
  <c r="J100" i="3"/>
  <c r="I100" i="3"/>
  <c r="E100" i="3"/>
  <c r="D100" i="3"/>
  <c r="C100" i="3"/>
  <c r="K99" i="3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I89" i="3"/>
  <c r="I92" i="3" s="1"/>
  <c r="K89" i="3"/>
  <c r="K92" i="3" s="1"/>
  <c r="J89" i="3"/>
  <c r="J92" i="3" s="1"/>
  <c r="E89" i="3"/>
  <c r="E92" i="3" s="1"/>
  <c r="D89" i="3"/>
  <c r="D92" i="3" s="1"/>
  <c r="C89" i="3"/>
  <c r="C92" i="3" s="1"/>
  <c r="N85" i="3" l="1"/>
  <c r="K90" i="3"/>
  <c r="K93" i="3" s="1"/>
  <c r="I90" i="3"/>
  <c r="I93" i="3" s="1"/>
  <c r="M85" i="3"/>
  <c r="M84" i="3"/>
  <c r="M86" i="3"/>
  <c r="N86" i="3"/>
  <c r="N84" i="3"/>
  <c r="I86" i="3"/>
  <c r="I91" i="3" s="1"/>
  <c r="J86" i="3"/>
  <c r="J91" i="3" s="1"/>
  <c r="E90" i="3"/>
  <c r="E93" i="3" s="1"/>
  <c r="C86" i="3"/>
  <c r="C91" i="3" s="1"/>
  <c r="K86" i="3"/>
  <c r="K91" i="3" s="1"/>
  <c r="C90" i="3"/>
  <c r="C93" i="3" s="1"/>
  <c r="J90" i="3"/>
  <c r="J93" i="3" s="1"/>
  <c r="D90" i="3"/>
  <c r="D93" i="3" s="1"/>
  <c r="D86" i="3"/>
  <c r="D91" i="3" s="1"/>
  <c r="E86" i="3"/>
  <c r="E91" i="3" s="1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D94" i="3" l="1"/>
  <c r="E94" i="3"/>
  <c r="I94" i="3"/>
  <c r="K95" i="3"/>
  <c r="I95" i="3"/>
  <c r="K94" i="3"/>
  <c r="J95" i="3"/>
  <c r="E95" i="3"/>
  <c r="J94" i="3"/>
  <c r="C95" i="3"/>
  <c r="C94" i="3"/>
  <c r="D95" i="3"/>
</calcChain>
</file>

<file path=xl/sharedStrings.xml><?xml version="1.0" encoding="utf-8"?>
<sst xmlns="http://schemas.openxmlformats.org/spreadsheetml/2006/main" count="246" uniqueCount="118">
  <si>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</si>
  <si>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</si>
  <si>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</si>
  <si>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</si>
  <si>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</si>
  <si>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</si>
  <si>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</si>
  <si>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</si>
  <si>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</si>
  <si>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</si>
  <si>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</si>
  <si>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</si>
  <si>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</si>
  <si>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</si>
  <si>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</si>
  <si>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</si>
  <si>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</si>
  <si>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</si>
  <si>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</si>
  <si>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</si>
  <si>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</si>
  <si>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</si>
  <si>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</si>
  <si>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</si>
  <si>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</si>
  <si>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</si>
  <si>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</si>
  <si>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</si>
  <si>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</si>
  <si>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</si>
  <si>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</si>
  <si>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</si>
  <si>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</si>
  <si>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</si>
  <si>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</si>
  <si>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</si>
  <si>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</si>
  <si>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</si>
  <si>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110 кВ Устюжна</t>
  </si>
  <si>
    <t xml:space="preserve"> 0,4 Устюжна ТСН 1 ао RS</t>
  </si>
  <si>
    <t xml:space="preserve"> 0,4 Устюжна ТСН 2 ао RS</t>
  </si>
  <si>
    <t xml:space="preserve"> 0,4 Устюжна-Бытовое помещение ао RS</t>
  </si>
  <si>
    <t xml:space="preserve"> 10 Устюжна Т 1 ап RS</t>
  </si>
  <si>
    <t xml:space="preserve"> 10 Устюжна Т 2 ап RS</t>
  </si>
  <si>
    <t xml:space="preserve"> 10 Устюжна-Авангард ао RS</t>
  </si>
  <si>
    <t xml:space="preserve"> 10 Устюжна-Горсеть ао</t>
  </si>
  <si>
    <t xml:space="preserve"> 10 Устюжна-Горсеть ао RS</t>
  </si>
  <si>
    <t xml:space="preserve"> 10 Устюжна-з.д.ЖБИ ао</t>
  </si>
  <si>
    <t xml:space="preserve"> 10 Устюжна-з.д.ЖБИ ао RS</t>
  </si>
  <si>
    <t xml:space="preserve"> 10 Устюжна-Кр.Жуковец ао RS</t>
  </si>
  <si>
    <t xml:space="preserve"> 10 Устюжна-к.с.Соболево ао RS</t>
  </si>
  <si>
    <t xml:space="preserve"> 10 Устюжна-к.с.Степачево ао RS</t>
  </si>
  <si>
    <t xml:space="preserve"> 10 Устюжна-Самойлово ао RS</t>
  </si>
  <si>
    <t xml:space="preserve"> 10 Устюжна-Сафронцево ао RS</t>
  </si>
  <si>
    <t xml:space="preserve"> 10 Устюжна-Слуды ао RS</t>
  </si>
  <si>
    <t xml:space="preserve"> 10 Устюжна-СХТ ао RS</t>
  </si>
  <si>
    <t xml:space="preserve"> 10 Устюжна-Сырзавод ао</t>
  </si>
  <si>
    <t xml:space="preserve"> 10 Устюжна-Сырзавод ао RS</t>
  </si>
  <si>
    <t xml:space="preserve"> 110 Устюжна СОМВ ао RS</t>
  </si>
  <si>
    <t xml:space="preserve"> 110 Устюжна СОМВ ап RS</t>
  </si>
  <si>
    <t xml:space="preserve"> 110 Устюжна Т 1 ап RS</t>
  </si>
  <si>
    <t xml:space="preserve"> 110 Устюжна Т 2 ап RS</t>
  </si>
  <si>
    <t xml:space="preserve"> 110 Устюжна-Покровская ао RS</t>
  </si>
  <si>
    <t xml:space="preserve"> 110 Устюжна-Покровская ап RS</t>
  </si>
  <si>
    <t xml:space="preserve"> 110 Устюжна-Устюженская ао RS</t>
  </si>
  <si>
    <t xml:space="preserve"> 110 Устюжна-Устюженская ап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</si>
  <si>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</si>
  <si>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</si>
  <si>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</si>
  <si>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</si>
  <si>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</si>
  <si>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</si>
  <si>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</si>
  <si>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</si>
  <si>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</si>
  <si>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</si>
  <si>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</si>
  <si>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</si>
  <si>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</si>
  <si>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</si>
  <si>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</si>
  <si>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</si>
  <si>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</si>
  <si>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</si>
  <si>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</si>
  <si>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</si>
  <si>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</si>
  <si>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</si>
  <si>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</si>
  <si>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</si>
  <si>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</si>
  <si>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</si>
  <si>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</si>
  <si>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</si>
  <si>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</si>
  <si>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</si>
  <si>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</si>
  <si>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</si>
  <si>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 xml:space="preserve"> 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</si>
  <si>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</si>
  <si>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</si>
  <si>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</si>
  <si>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</si>
  <si>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</si>
  <si>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</si>
  <si>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</si>
  <si>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</si>
  <si>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</si>
  <si>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</si>
  <si>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</si>
  <si>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P кз в, кВт</t>
  </si>
  <si>
    <t>P кз с, кВт</t>
  </si>
  <si>
    <t>P кз н, кВт</t>
  </si>
  <si>
    <t>Потери в трансформаторах Т-1,Т-2 17.06.2020 г. ПС Устюжна</t>
  </si>
  <si>
    <t xml:space="preserve"> 10 Подольская Т 1 ап RS</t>
  </si>
  <si>
    <t xml:space="preserve"> 10 Подольская Т 2 ап RS</t>
  </si>
  <si>
    <t xml:space="preserve"> 10 Никола Т 2 ап</t>
  </si>
  <si>
    <t xml:space="preserve"> 10 Мочала Т1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</si>
</sst>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theme="1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32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/>
    <xf numFmtId="4" fontId="14" fillId="0" borderId="26" xfId="0" applyNumberFormat="1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5" fontId="0" fillId="0" borderId="0" xfId="0" applyNumberFormat="1"/>
    <xf numFmtId="2" fontId="0" fillId="4" borderId="26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5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4" borderId="29" xfId="0" applyFill="1" applyBorder="1" applyAlignment="1">
      <alignment horizontal="center" vertical="center"/>
    </xf>
    <xf numFmtId="165" fontId="2" fillId="0" borderId="0" xfId="0" applyNumberFormat="1" applyFont="1"/>
    <xf numFmtId="165" fontId="3" fillId="0" borderId="0" xfId="0" applyNumberFormat="1" applyFont="1"/>
    <xf numFmtId="0" fontId="13" fillId="3" borderId="33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/>
    </xf>
    <xf numFmtId="0" fontId="0" fillId="0" borderId="0" xfId="0" applyAlignment="1"/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6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2"/>
  <sheetViews>
    <sheetView tabSelected="1" workbookViewId="0">
      <pane xSplit="1" ySplit="6" topLeftCell="Q7" activePane="bottomRight" state="frozen"/>
      <selection pane="topRight" activeCell="B1" sqref="B1"/>
      <selection pane="bottomLeft" activeCell="A7" sqref="A7"/>
      <selection pane="bottomRight" activeCell="W36" sqref="W36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34" t="s">
        <v>36</v>
      </c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Устюжна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35" t="s">
        <v>37</v>
      </c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1" t="s">
        <v>65</v>
      </c>
      <c r="AC6" s="143"/>
      <c r="AD6" s="92" t="s">
        <v>114</v>
      </c>
      <c r="AE6" s="92" t="s">
        <v>115</v>
      </c>
      <c r="AF6" s="92" t="s">
        <v>116</v>
      </c>
      <c r="AG6" s="92" t="s">
        <v>117</v>
      </c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1.56</v>
      </c>
      <c r="C7" s="73">
        <v>2.52</v>
      </c>
      <c r="D7" s="73">
        <v>4.1000000000000002E-2</v>
      </c>
      <c r="E7" s="73">
        <v>1288</v>
      </c>
      <c r="F7" s="73">
        <v>1772</v>
      </c>
      <c r="G7" s="73">
        <v>42.9</v>
      </c>
      <c r="H7" s="73">
        <v>677.6</v>
      </c>
      <c r="I7" s="73">
        <v>677.6</v>
      </c>
      <c r="J7" s="73">
        <v>931.2</v>
      </c>
      <c r="K7" s="73">
        <v>930</v>
      </c>
      <c r="L7" s="73">
        <v>114</v>
      </c>
      <c r="M7" s="73">
        <v>48.800000000000004</v>
      </c>
      <c r="N7" s="73">
        <v>128.6</v>
      </c>
      <c r="O7" s="73">
        <v>51</v>
      </c>
      <c r="P7" s="73">
        <v>239.20000000000002</v>
      </c>
      <c r="Q7" s="73">
        <v>163.6</v>
      </c>
      <c r="R7" s="73">
        <v>141.20000000000002</v>
      </c>
      <c r="S7" s="73">
        <v>531.20000000000005</v>
      </c>
      <c r="T7" s="73">
        <v>531.20000000000005</v>
      </c>
      <c r="U7" s="73"/>
      <c r="V7" s="73"/>
      <c r="W7" s="73">
        <v>2131.8000000000002</v>
      </c>
      <c r="X7" s="73">
        <v>1566.4</v>
      </c>
      <c r="Y7" s="73">
        <v>4158</v>
      </c>
      <c r="Z7" s="73">
        <v>0</v>
      </c>
      <c r="AA7" s="73">
        <v>0</v>
      </c>
      <c r="AB7" s="74">
        <v>8078.4000000000005</v>
      </c>
      <c r="AC7" s="144"/>
      <c r="AD7" s="95">
        <v>150.80000000000001</v>
      </c>
      <c r="AE7" s="95">
        <v>145.80000000000001</v>
      </c>
      <c r="AF7" s="95">
        <v>28.2</v>
      </c>
      <c r="AG7" s="95">
        <v>245.1</v>
      </c>
    </row>
    <row r="8" spans="1:54" x14ac:dyDescent="0.2">
      <c r="A8" s="75" t="s">
        <v>4</v>
      </c>
      <c r="B8" s="76">
        <v>2.3199999999999998</v>
      </c>
      <c r="C8" s="76">
        <v>2.56</v>
      </c>
      <c r="D8" s="76">
        <v>8.6000000000000007E-2</v>
      </c>
      <c r="E8" s="76">
        <v>1106</v>
      </c>
      <c r="F8" s="76">
        <v>1540</v>
      </c>
      <c r="G8" s="76">
        <v>37.1</v>
      </c>
      <c r="H8" s="76">
        <v>588.80000000000007</v>
      </c>
      <c r="I8" s="76">
        <v>588.80000000000007</v>
      </c>
      <c r="J8" s="76">
        <v>772.80000000000007</v>
      </c>
      <c r="K8" s="76">
        <v>772.80000000000007</v>
      </c>
      <c r="L8" s="76">
        <v>104.85000000000001</v>
      </c>
      <c r="M8" s="76">
        <v>45.2</v>
      </c>
      <c r="N8" s="76">
        <v>116.8</v>
      </c>
      <c r="O8" s="76">
        <v>49</v>
      </c>
      <c r="P8" s="76">
        <v>167</v>
      </c>
      <c r="Q8" s="76">
        <v>162.20000000000002</v>
      </c>
      <c r="R8" s="76">
        <v>117.2</v>
      </c>
      <c r="S8" s="76">
        <v>493.6</v>
      </c>
      <c r="T8" s="76">
        <v>493.2</v>
      </c>
      <c r="U8" s="76"/>
      <c r="V8" s="76"/>
      <c r="W8" s="76">
        <v>1865.6000000000001</v>
      </c>
      <c r="X8" s="76">
        <v>1355.2</v>
      </c>
      <c r="Y8" s="76">
        <v>4026</v>
      </c>
      <c r="Z8" s="76">
        <v>0</v>
      </c>
      <c r="AA8" s="76">
        <v>0</v>
      </c>
      <c r="AB8" s="77">
        <v>7444.8</v>
      </c>
      <c r="AC8" s="144"/>
      <c r="AD8" s="98">
        <v>132.4</v>
      </c>
      <c r="AE8" s="98">
        <v>132.30000000000001</v>
      </c>
      <c r="AF8" s="98">
        <v>25.2</v>
      </c>
      <c r="AG8" s="98">
        <v>217.8</v>
      </c>
    </row>
    <row r="9" spans="1:54" x14ac:dyDescent="0.2">
      <c r="A9" s="75" t="s">
        <v>5</v>
      </c>
      <c r="B9" s="76">
        <v>2.2800000000000002</v>
      </c>
      <c r="C9" s="76">
        <v>2.52</v>
      </c>
      <c r="D9" s="76">
        <v>8.4000000000000005E-2</v>
      </c>
      <c r="E9" s="76">
        <v>1010</v>
      </c>
      <c r="F9" s="76">
        <v>1436</v>
      </c>
      <c r="G9" s="76">
        <v>31.900000000000002</v>
      </c>
      <c r="H9" s="76">
        <v>526.4</v>
      </c>
      <c r="I9" s="76">
        <v>526.79999999999995</v>
      </c>
      <c r="J9" s="76">
        <v>708</v>
      </c>
      <c r="K9" s="76">
        <v>708.6</v>
      </c>
      <c r="L9" s="76">
        <v>99.9</v>
      </c>
      <c r="M9" s="76">
        <v>44.4</v>
      </c>
      <c r="N9" s="76">
        <v>119.2</v>
      </c>
      <c r="O9" s="76">
        <v>43.2</v>
      </c>
      <c r="P9" s="76">
        <v>154.6</v>
      </c>
      <c r="Q9" s="76">
        <v>153.6</v>
      </c>
      <c r="R9" s="76">
        <v>123</v>
      </c>
      <c r="S9" s="76">
        <v>449.6</v>
      </c>
      <c r="T9" s="76">
        <v>450.40000000000003</v>
      </c>
      <c r="U9" s="76"/>
      <c r="V9" s="76"/>
      <c r="W9" s="76">
        <v>1740.2</v>
      </c>
      <c r="X9" s="76">
        <v>1258.4000000000001</v>
      </c>
      <c r="Y9" s="76">
        <v>3973.2000000000003</v>
      </c>
      <c r="Z9" s="76">
        <v>0</v>
      </c>
      <c r="AA9" s="76">
        <v>0</v>
      </c>
      <c r="AB9" s="77">
        <v>7167.6</v>
      </c>
      <c r="AC9" s="144"/>
      <c r="AD9" s="98">
        <v>119.60000000000001</v>
      </c>
      <c r="AE9" s="98">
        <v>122.7</v>
      </c>
      <c r="AF9" s="98">
        <v>24.6</v>
      </c>
      <c r="AG9" s="98">
        <v>214.8</v>
      </c>
    </row>
    <row r="10" spans="1:54" x14ac:dyDescent="0.2">
      <c r="A10" s="75" t="s">
        <v>6</v>
      </c>
      <c r="B10" s="76">
        <v>2.2800000000000002</v>
      </c>
      <c r="C10" s="76">
        <v>2.6</v>
      </c>
      <c r="D10" s="76">
        <v>9.7000000000000003E-2</v>
      </c>
      <c r="E10" s="76">
        <v>958</v>
      </c>
      <c r="F10" s="76">
        <v>1362</v>
      </c>
      <c r="G10" s="76">
        <v>39.4</v>
      </c>
      <c r="H10" s="76">
        <v>486.40000000000003</v>
      </c>
      <c r="I10" s="76">
        <v>485.6</v>
      </c>
      <c r="J10" s="76">
        <v>664.80000000000007</v>
      </c>
      <c r="K10" s="76">
        <v>664.80000000000007</v>
      </c>
      <c r="L10" s="76">
        <v>103.35000000000001</v>
      </c>
      <c r="M10" s="76">
        <v>44</v>
      </c>
      <c r="N10" s="76">
        <v>106.60000000000001</v>
      </c>
      <c r="O10" s="76">
        <v>42.4</v>
      </c>
      <c r="P10" s="76">
        <v>142.20000000000002</v>
      </c>
      <c r="Q10" s="76">
        <v>143.20000000000002</v>
      </c>
      <c r="R10" s="76">
        <v>118.8</v>
      </c>
      <c r="S10" s="76">
        <v>438.40000000000003</v>
      </c>
      <c r="T10" s="76">
        <v>438</v>
      </c>
      <c r="U10" s="76"/>
      <c r="V10" s="76"/>
      <c r="W10" s="76">
        <v>1645.6000000000001</v>
      </c>
      <c r="X10" s="76">
        <v>1190.2</v>
      </c>
      <c r="Y10" s="76">
        <v>3867.6</v>
      </c>
      <c r="Z10" s="76">
        <v>0</v>
      </c>
      <c r="AA10" s="76">
        <v>0</v>
      </c>
      <c r="AB10" s="77">
        <v>6883.8</v>
      </c>
      <c r="AC10" s="144"/>
      <c r="AD10" s="98">
        <v>114.60000000000001</v>
      </c>
      <c r="AE10" s="98">
        <v>113.7</v>
      </c>
      <c r="AF10" s="98">
        <v>21.6</v>
      </c>
      <c r="AG10" s="98">
        <v>197.70000000000002</v>
      </c>
    </row>
    <row r="11" spans="1:54" x14ac:dyDescent="0.2">
      <c r="A11" s="75" t="s">
        <v>7</v>
      </c>
      <c r="B11" s="76">
        <v>2.12</v>
      </c>
      <c r="C11" s="76">
        <v>2.48</v>
      </c>
      <c r="D11" s="76">
        <v>4.2000000000000003E-2</v>
      </c>
      <c r="E11" s="76">
        <v>998</v>
      </c>
      <c r="F11" s="76">
        <v>1370</v>
      </c>
      <c r="G11" s="76">
        <v>33.4</v>
      </c>
      <c r="H11" s="76">
        <v>487.2</v>
      </c>
      <c r="I11" s="76">
        <v>488</v>
      </c>
      <c r="J11" s="76">
        <v>657.6</v>
      </c>
      <c r="K11" s="76">
        <v>657.6</v>
      </c>
      <c r="L11" s="76">
        <v>143.25</v>
      </c>
      <c r="M11" s="76">
        <v>44.4</v>
      </c>
      <c r="N11" s="76">
        <v>128.4</v>
      </c>
      <c r="O11" s="76">
        <v>37.6</v>
      </c>
      <c r="P11" s="76">
        <v>141</v>
      </c>
      <c r="Q11" s="76">
        <v>147.80000000000001</v>
      </c>
      <c r="R11" s="76">
        <v>120</v>
      </c>
      <c r="S11" s="76">
        <v>436</v>
      </c>
      <c r="T11" s="76">
        <v>436</v>
      </c>
      <c r="U11" s="76"/>
      <c r="V11" s="76"/>
      <c r="W11" s="76">
        <v>1691.8</v>
      </c>
      <c r="X11" s="76">
        <v>1262.8</v>
      </c>
      <c r="Y11" s="76">
        <v>3874.2000000000003</v>
      </c>
      <c r="Z11" s="76">
        <v>0</v>
      </c>
      <c r="AA11" s="76">
        <v>0</v>
      </c>
      <c r="AB11" s="77">
        <v>7015.8</v>
      </c>
      <c r="AC11" s="144"/>
      <c r="AD11" s="98">
        <v>118.2</v>
      </c>
      <c r="AE11" s="98">
        <v>146.1</v>
      </c>
      <c r="AF11" s="98">
        <v>21</v>
      </c>
      <c r="AG11" s="98">
        <v>234</v>
      </c>
    </row>
    <row r="12" spans="1:54" x14ac:dyDescent="0.2">
      <c r="A12" s="75" t="s">
        <v>8</v>
      </c>
      <c r="B12" s="76">
        <v>2.08</v>
      </c>
      <c r="C12" s="76">
        <v>2.56</v>
      </c>
      <c r="D12" s="76">
        <v>8.6000000000000007E-2</v>
      </c>
      <c r="E12" s="76">
        <v>1090</v>
      </c>
      <c r="F12" s="76">
        <v>1510</v>
      </c>
      <c r="G12" s="76">
        <v>33.9</v>
      </c>
      <c r="H12" s="76">
        <v>522.4</v>
      </c>
      <c r="I12" s="76">
        <v>522</v>
      </c>
      <c r="J12" s="76">
        <v>702</v>
      </c>
      <c r="K12" s="76">
        <v>701.4</v>
      </c>
      <c r="L12" s="76">
        <v>173.1</v>
      </c>
      <c r="M12" s="76">
        <v>41</v>
      </c>
      <c r="N12" s="76">
        <v>194</v>
      </c>
      <c r="O12" s="76">
        <v>50</v>
      </c>
      <c r="P12" s="76">
        <v>154.6</v>
      </c>
      <c r="Q12" s="76">
        <v>164.6</v>
      </c>
      <c r="R12" s="76">
        <v>123.4</v>
      </c>
      <c r="S12" s="76">
        <v>450.40000000000003</v>
      </c>
      <c r="T12" s="76">
        <v>450.40000000000003</v>
      </c>
      <c r="U12" s="76"/>
      <c r="V12" s="76"/>
      <c r="W12" s="76">
        <v>1874.4</v>
      </c>
      <c r="X12" s="76">
        <v>1403.6000000000001</v>
      </c>
      <c r="Y12" s="76">
        <v>4026</v>
      </c>
      <c r="Z12" s="76">
        <v>0</v>
      </c>
      <c r="AA12" s="76">
        <v>0</v>
      </c>
      <c r="AB12" s="77">
        <v>7497.6</v>
      </c>
      <c r="AC12" s="144"/>
      <c r="AD12" s="98">
        <v>142.4</v>
      </c>
      <c r="AE12" s="98">
        <v>163.5</v>
      </c>
      <c r="AF12" s="98">
        <v>23.400000000000002</v>
      </c>
      <c r="AG12" s="98">
        <v>281.40000000000003</v>
      </c>
    </row>
    <row r="13" spans="1:54" x14ac:dyDescent="0.2">
      <c r="A13" s="75" t="s">
        <v>9</v>
      </c>
      <c r="B13" s="76">
        <v>2.12</v>
      </c>
      <c r="C13" s="76">
        <v>2.48</v>
      </c>
      <c r="D13" s="76">
        <v>4.2000000000000003E-2</v>
      </c>
      <c r="E13" s="76">
        <v>1326</v>
      </c>
      <c r="F13" s="76">
        <v>1794</v>
      </c>
      <c r="G13" s="76">
        <v>30.900000000000002</v>
      </c>
      <c r="H13" s="76">
        <v>673.6</v>
      </c>
      <c r="I13" s="76">
        <v>673.2</v>
      </c>
      <c r="J13" s="76">
        <v>854.4</v>
      </c>
      <c r="K13" s="76">
        <v>855.6</v>
      </c>
      <c r="L13" s="76">
        <v>190.05</v>
      </c>
      <c r="M13" s="76">
        <v>47.4</v>
      </c>
      <c r="N13" s="76">
        <v>219</v>
      </c>
      <c r="O13" s="76">
        <v>54.4</v>
      </c>
      <c r="P13" s="76">
        <v>184.8</v>
      </c>
      <c r="Q13" s="76">
        <v>199.6</v>
      </c>
      <c r="R13" s="76">
        <v>165</v>
      </c>
      <c r="S13" s="76">
        <v>509.6</v>
      </c>
      <c r="T13" s="76">
        <v>509.6</v>
      </c>
      <c r="U13" s="76"/>
      <c r="V13" s="76"/>
      <c r="W13" s="76">
        <v>2248.4</v>
      </c>
      <c r="X13" s="76">
        <v>1716</v>
      </c>
      <c r="Y13" s="76">
        <v>4144.8</v>
      </c>
      <c r="Z13" s="76">
        <v>0</v>
      </c>
      <c r="AA13" s="76">
        <v>0</v>
      </c>
      <c r="AB13" s="77">
        <v>8335.7999999999993</v>
      </c>
      <c r="AC13" s="144"/>
      <c r="AD13" s="98">
        <v>192.6</v>
      </c>
      <c r="AE13" s="98">
        <v>198</v>
      </c>
      <c r="AF13" s="98">
        <v>27.6</v>
      </c>
      <c r="AG13" s="98">
        <v>359.40000000000003</v>
      </c>
    </row>
    <row r="14" spans="1:54" x14ac:dyDescent="0.2">
      <c r="A14" s="75" t="s">
        <v>10</v>
      </c>
      <c r="B14" s="76">
        <v>2.4</v>
      </c>
      <c r="C14" s="76">
        <v>2.64</v>
      </c>
      <c r="D14" s="76">
        <v>9.1999999999999998E-2</v>
      </c>
      <c r="E14" s="76">
        <v>1612</v>
      </c>
      <c r="F14" s="76">
        <v>2216</v>
      </c>
      <c r="G14" s="76">
        <v>37.6</v>
      </c>
      <c r="H14" s="76">
        <v>867.2</v>
      </c>
      <c r="I14" s="76">
        <v>867.6</v>
      </c>
      <c r="J14" s="76">
        <v>1098</v>
      </c>
      <c r="K14" s="76">
        <v>1096.8</v>
      </c>
      <c r="L14" s="76">
        <v>186</v>
      </c>
      <c r="M14" s="76">
        <v>50.6</v>
      </c>
      <c r="N14" s="76">
        <v>249.20000000000002</v>
      </c>
      <c r="O14" s="76">
        <v>79.600000000000009</v>
      </c>
      <c r="P14" s="76">
        <v>242.6</v>
      </c>
      <c r="Q14" s="76">
        <v>224.8</v>
      </c>
      <c r="R14" s="76">
        <v>203</v>
      </c>
      <c r="S14" s="76">
        <v>596</v>
      </c>
      <c r="T14" s="76">
        <v>596.4</v>
      </c>
      <c r="U14" s="76"/>
      <c r="V14" s="76"/>
      <c r="W14" s="76">
        <v>2756.6</v>
      </c>
      <c r="X14" s="76">
        <v>2092.1999999999998</v>
      </c>
      <c r="Y14" s="76">
        <v>4270.2</v>
      </c>
      <c r="Z14" s="76">
        <v>0</v>
      </c>
      <c r="AA14" s="76">
        <v>0</v>
      </c>
      <c r="AB14" s="77">
        <v>9372</v>
      </c>
      <c r="AC14" s="144"/>
      <c r="AD14" s="98">
        <v>232.4</v>
      </c>
      <c r="AE14" s="98">
        <v>234.9</v>
      </c>
      <c r="AF14" s="98">
        <v>36.6</v>
      </c>
      <c r="AG14" s="98">
        <v>450</v>
      </c>
    </row>
    <row r="15" spans="1:54" x14ac:dyDescent="0.2">
      <c r="A15" s="75" t="s">
        <v>11</v>
      </c>
      <c r="B15" s="76">
        <v>2.7600000000000002</v>
      </c>
      <c r="C15" s="76">
        <v>3.04</v>
      </c>
      <c r="D15" s="76">
        <v>8.7000000000000008E-2</v>
      </c>
      <c r="E15" s="76">
        <v>1938</v>
      </c>
      <c r="F15" s="76">
        <v>2640</v>
      </c>
      <c r="G15" s="76">
        <v>79.2</v>
      </c>
      <c r="H15" s="76">
        <v>1039.2</v>
      </c>
      <c r="I15" s="76">
        <v>1039.5999999999999</v>
      </c>
      <c r="J15" s="76">
        <v>1333.2</v>
      </c>
      <c r="K15" s="76">
        <v>1333.2</v>
      </c>
      <c r="L15" s="76">
        <v>182.4</v>
      </c>
      <c r="M15" s="76">
        <v>107.4</v>
      </c>
      <c r="N15" s="76">
        <v>249.20000000000002</v>
      </c>
      <c r="O15" s="76">
        <v>105.8</v>
      </c>
      <c r="P15" s="76">
        <v>267.60000000000002</v>
      </c>
      <c r="Q15" s="76">
        <v>260.2</v>
      </c>
      <c r="R15" s="76">
        <v>274</v>
      </c>
      <c r="S15" s="76">
        <v>689.6</v>
      </c>
      <c r="T15" s="76">
        <v>688.80000000000007</v>
      </c>
      <c r="U15" s="76"/>
      <c r="V15" s="76"/>
      <c r="W15" s="76">
        <v>3207.6</v>
      </c>
      <c r="X15" s="76">
        <v>2459.6</v>
      </c>
      <c r="Y15" s="76">
        <v>4342.8</v>
      </c>
      <c r="Z15" s="76">
        <v>0</v>
      </c>
      <c r="AA15" s="76">
        <v>0</v>
      </c>
      <c r="AB15" s="77">
        <v>10309.200000000001</v>
      </c>
      <c r="AC15" s="144"/>
      <c r="AD15" s="98">
        <v>253.6</v>
      </c>
      <c r="AE15" s="98">
        <v>243.3</v>
      </c>
      <c r="AF15" s="98">
        <v>37.200000000000003</v>
      </c>
      <c r="AG15" s="98">
        <v>488.1</v>
      </c>
    </row>
    <row r="16" spans="1:54" x14ac:dyDescent="0.2">
      <c r="A16" s="75" t="s">
        <v>12</v>
      </c>
      <c r="B16" s="76">
        <v>2.44</v>
      </c>
      <c r="C16" s="76">
        <v>2.92</v>
      </c>
      <c r="D16" s="76">
        <v>3.9E-2</v>
      </c>
      <c r="E16" s="76">
        <v>1808</v>
      </c>
      <c r="F16" s="76">
        <v>2796</v>
      </c>
      <c r="G16" s="76">
        <v>75.400000000000006</v>
      </c>
      <c r="H16" s="76">
        <v>1192.8</v>
      </c>
      <c r="I16" s="76">
        <v>1192.8</v>
      </c>
      <c r="J16" s="76">
        <v>1357.2</v>
      </c>
      <c r="K16" s="76">
        <v>1357.8</v>
      </c>
      <c r="L16" s="76">
        <v>95.25</v>
      </c>
      <c r="M16" s="76">
        <v>148</v>
      </c>
      <c r="N16" s="76">
        <v>252.20000000000002</v>
      </c>
      <c r="O16" s="76">
        <v>96.2</v>
      </c>
      <c r="P16" s="76">
        <v>17.600000000000001</v>
      </c>
      <c r="Q16" s="76">
        <v>271.39999999999998</v>
      </c>
      <c r="R16" s="76">
        <v>314.60000000000002</v>
      </c>
      <c r="S16" s="76">
        <v>785.6</v>
      </c>
      <c r="T16" s="76">
        <v>786.4</v>
      </c>
      <c r="U16" s="76"/>
      <c r="V16" s="76"/>
      <c r="W16" s="76">
        <v>3366</v>
      </c>
      <c r="X16" s="76">
        <v>2587.2000000000003</v>
      </c>
      <c r="Y16" s="76">
        <v>4428.6000000000004</v>
      </c>
      <c r="Z16" s="76">
        <v>0</v>
      </c>
      <c r="AA16" s="76">
        <v>0</v>
      </c>
      <c r="AB16" s="77">
        <v>10678.800000000001</v>
      </c>
      <c r="AC16" s="144"/>
      <c r="AD16" s="98">
        <v>256.8</v>
      </c>
      <c r="AE16" s="98">
        <v>238.5</v>
      </c>
      <c r="AF16" s="98">
        <v>39</v>
      </c>
      <c r="AG16" s="98">
        <v>749.1</v>
      </c>
    </row>
    <row r="17" spans="1:33" x14ac:dyDescent="0.2">
      <c r="A17" s="75" t="s">
        <v>13</v>
      </c>
      <c r="B17" s="76">
        <v>2.44</v>
      </c>
      <c r="C17" s="76">
        <v>2.88</v>
      </c>
      <c r="D17" s="76">
        <v>7.5999999999999998E-2</v>
      </c>
      <c r="E17" s="76">
        <v>1606</v>
      </c>
      <c r="F17" s="76">
        <v>2688</v>
      </c>
      <c r="G17" s="76">
        <v>64.2</v>
      </c>
      <c r="H17" s="76">
        <v>1156</v>
      </c>
      <c r="I17" s="76">
        <v>1155.2</v>
      </c>
      <c r="J17" s="76">
        <v>1330.8</v>
      </c>
      <c r="K17" s="76">
        <v>1330.2</v>
      </c>
      <c r="L17" s="76">
        <v>8.7000000000000011</v>
      </c>
      <c r="M17" s="76">
        <v>106.60000000000001</v>
      </c>
      <c r="N17" s="76">
        <v>225.6</v>
      </c>
      <c r="O17" s="76">
        <v>85</v>
      </c>
      <c r="P17" s="76">
        <v>0</v>
      </c>
      <c r="Q17" s="76">
        <v>264.2</v>
      </c>
      <c r="R17" s="76">
        <v>340.40000000000003</v>
      </c>
      <c r="S17" s="76">
        <v>719.2</v>
      </c>
      <c r="T17" s="76">
        <v>719.2</v>
      </c>
      <c r="U17" s="76"/>
      <c r="V17" s="76"/>
      <c r="W17" s="76">
        <v>3256</v>
      </c>
      <c r="X17" s="76">
        <v>2389.2000000000003</v>
      </c>
      <c r="Y17" s="76">
        <v>4501.2</v>
      </c>
      <c r="Z17" s="76">
        <v>0</v>
      </c>
      <c r="AA17" s="76">
        <v>0</v>
      </c>
      <c r="AB17" s="77">
        <v>10441.200000000001</v>
      </c>
      <c r="AC17" s="144"/>
      <c r="AD17" s="98">
        <v>260.60000000000002</v>
      </c>
      <c r="AE17" s="98">
        <v>221.1</v>
      </c>
      <c r="AF17" s="98">
        <v>46.2</v>
      </c>
      <c r="AG17" s="98">
        <v>748.80000000000007</v>
      </c>
    </row>
    <row r="18" spans="1:33" x14ac:dyDescent="0.2">
      <c r="A18" s="75" t="s">
        <v>14</v>
      </c>
      <c r="B18" s="76">
        <v>2.48</v>
      </c>
      <c r="C18" s="76">
        <v>2.84</v>
      </c>
      <c r="D18" s="76">
        <v>2.1000000000000001E-2</v>
      </c>
      <c r="E18" s="76">
        <v>1736</v>
      </c>
      <c r="F18" s="76">
        <v>2592</v>
      </c>
      <c r="G18" s="76">
        <v>64.599999999999994</v>
      </c>
      <c r="H18" s="76">
        <v>1104.8</v>
      </c>
      <c r="I18" s="76">
        <v>1104.8</v>
      </c>
      <c r="J18" s="76">
        <v>1376.4</v>
      </c>
      <c r="K18" s="76">
        <v>1376.4</v>
      </c>
      <c r="L18" s="76">
        <v>229.05</v>
      </c>
      <c r="M18" s="76">
        <v>85.2</v>
      </c>
      <c r="N18" s="76">
        <v>202.6</v>
      </c>
      <c r="O18" s="76">
        <v>99</v>
      </c>
      <c r="P18" s="76">
        <v>0</v>
      </c>
      <c r="Q18" s="76">
        <v>243.20000000000002</v>
      </c>
      <c r="R18" s="76">
        <v>248.8</v>
      </c>
      <c r="S18" s="76">
        <v>676.80000000000007</v>
      </c>
      <c r="T18" s="76">
        <v>676.4</v>
      </c>
      <c r="U18" s="76"/>
      <c r="V18" s="76"/>
      <c r="W18" s="76">
        <v>3148.2000000000003</v>
      </c>
      <c r="X18" s="76">
        <v>2444.2000000000003</v>
      </c>
      <c r="Y18" s="76">
        <v>4488</v>
      </c>
      <c r="Z18" s="76">
        <v>0</v>
      </c>
      <c r="AA18" s="76">
        <v>0</v>
      </c>
      <c r="AB18" s="77">
        <v>10375.200000000001</v>
      </c>
      <c r="AC18" s="144"/>
      <c r="AD18" s="98">
        <v>241.4</v>
      </c>
      <c r="AE18" s="98">
        <v>253.20000000000002</v>
      </c>
      <c r="AF18" s="98">
        <v>22.8</v>
      </c>
      <c r="AG18" s="98">
        <v>677.4</v>
      </c>
    </row>
    <row r="19" spans="1:33" x14ac:dyDescent="0.2">
      <c r="A19" s="75" t="s">
        <v>15</v>
      </c>
      <c r="B19" s="76">
        <v>2.6</v>
      </c>
      <c r="C19" s="76">
        <v>2.84</v>
      </c>
      <c r="D19" s="76">
        <v>6.5000000000000002E-2</v>
      </c>
      <c r="E19" s="76">
        <v>1804</v>
      </c>
      <c r="F19" s="76">
        <v>2358</v>
      </c>
      <c r="G19" s="76">
        <v>52.300000000000004</v>
      </c>
      <c r="H19" s="76">
        <v>1108.8</v>
      </c>
      <c r="I19" s="76">
        <v>1109.2</v>
      </c>
      <c r="J19" s="76">
        <v>1222.8</v>
      </c>
      <c r="K19" s="76">
        <v>1223.4000000000001</v>
      </c>
      <c r="L19" s="76">
        <v>345.6</v>
      </c>
      <c r="M19" s="76">
        <v>46.800000000000004</v>
      </c>
      <c r="N19" s="76">
        <v>239</v>
      </c>
      <c r="O19" s="76">
        <v>96.600000000000009</v>
      </c>
      <c r="P19" s="76">
        <v>0</v>
      </c>
      <c r="Q19" s="76">
        <v>245.6</v>
      </c>
      <c r="R19" s="76">
        <v>198.6</v>
      </c>
      <c r="S19" s="76">
        <v>611.20000000000005</v>
      </c>
      <c r="T19" s="76">
        <v>611.20000000000005</v>
      </c>
      <c r="U19" s="76"/>
      <c r="V19" s="76"/>
      <c r="W19" s="76">
        <v>2906.2000000000003</v>
      </c>
      <c r="X19" s="76">
        <v>2514.6</v>
      </c>
      <c r="Y19" s="76">
        <v>4422</v>
      </c>
      <c r="Z19" s="76">
        <v>0</v>
      </c>
      <c r="AA19" s="76">
        <v>0</v>
      </c>
      <c r="AB19" s="77">
        <v>10124.4</v>
      </c>
      <c r="AC19" s="144"/>
      <c r="AD19" s="98">
        <v>235.20000000000002</v>
      </c>
      <c r="AE19" s="98">
        <v>234.9</v>
      </c>
      <c r="AF19" s="98">
        <v>43.2</v>
      </c>
      <c r="AG19" s="98">
        <v>676.5</v>
      </c>
    </row>
    <row r="20" spans="1:33" x14ac:dyDescent="0.2">
      <c r="A20" s="75" t="s">
        <v>16</v>
      </c>
      <c r="B20" s="76">
        <v>2.44</v>
      </c>
      <c r="C20" s="76">
        <v>3.04</v>
      </c>
      <c r="D20" s="76">
        <v>7.5999999999999998E-2</v>
      </c>
      <c r="E20" s="76">
        <v>1812</v>
      </c>
      <c r="F20" s="76">
        <v>2566</v>
      </c>
      <c r="G20" s="76">
        <v>82.5</v>
      </c>
      <c r="H20" s="76">
        <v>1098.4000000000001</v>
      </c>
      <c r="I20" s="76">
        <v>1098.4000000000001</v>
      </c>
      <c r="J20" s="76">
        <v>1338</v>
      </c>
      <c r="K20" s="76">
        <v>1338</v>
      </c>
      <c r="L20" s="76">
        <v>323.7</v>
      </c>
      <c r="M20" s="76">
        <v>71.400000000000006</v>
      </c>
      <c r="N20" s="76">
        <v>216.20000000000002</v>
      </c>
      <c r="O20" s="76">
        <v>108.2</v>
      </c>
      <c r="P20" s="76">
        <v>0</v>
      </c>
      <c r="Q20" s="76">
        <v>234</v>
      </c>
      <c r="R20" s="76">
        <v>248.8</v>
      </c>
      <c r="S20" s="76">
        <v>665.6</v>
      </c>
      <c r="T20" s="76">
        <v>665.2</v>
      </c>
      <c r="U20" s="76"/>
      <c r="V20" s="76"/>
      <c r="W20" s="76">
        <v>3128.4</v>
      </c>
      <c r="X20" s="76">
        <v>2488.2000000000003</v>
      </c>
      <c r="Y20" s="76">
        <v>4402.2</v>
      </c>
      <c r="Z20" s="76">
        <v>0</v>
      </c>
      <c r="AA20" s="76">
        <v>0</v>
      </c>
      <c r="AB20" s="77">
        <v>10309.200000000001</v>
      </c>
      <c r="AC20" s="144"/>
      <c r="AD20" s="98">
        <v>227</v>
      </c>
      <c r="AE20" s="98">
        <v>256.8</v>
      </c>
      <c r="AF20" s="98">
        <v>38.4</v>
      </c>
      <c r="AG20" s="98">
        <v>644.4</v>
      </c>
    </row>
    <row r="21" spans="1:33" x14ac:dyDescent="0.2">
      <c r="A21" s="75" t="s">
        <v>17</v>
      </c>
      <c r="B21" s="76">
        <v>2.4</v>
      </c>
      <c r="C21" s="76">
        <v>2.7600000000000002</v>
      </c>
      <c r="D21" s="76">
        <v>0.02</v>
      </c>
      <c r="E21" s="76">
        <v>1814</v>
      </c>
      <c r="F21" s="76">
        <v>2550</v>
      </c>
      <c r="G21" s="76">
        <v>61.4</v>
      </c>
      <c r="H21" s="76">
        <v>1084.8</v>
      </c>
      <c r="I21" s="76">
        <v>1085.2</v>
      </c>
      <c r="J21" s="76">
        <v>1376.4</v>
      </c>
      <c r="K21" s="76">
        <v>1375.8</v>
      </c>
      <c r="L21" s="76">
        <v>318.15000000000003</v>
      </c>
      <c r="M21" s="76">
        <v>97.600000000000009</v>
      </c>
      <c r="N21" s="76">
        <v>198.8</v>
      </c>
      <c r="O21" s="76">
        <v>110.60000000000001</v>
      </c>
      <c r="P21" s="76">
        <v>0</v>
      </c>
      <c r="Q21" s="76">
        <v>251.20000000000002</v>
      </c>
      <c r="R21" s="76">
        <v>243.4</v>
      </c>
      <c r="S21" s="76">
        <v>632.80000000000007</v>
      </c>
      <c r="T21" s="76">
        <v>633.20000000000005</v>
      </c>
      <c r="U21" s="76"/>
      <c r="V21" s="76"/>
      <c r="W21" s="76">
        <v>3095.4</v>
      </c>
      <c r="X21" s="76">
        <v>2532.2000000000003</v>
      </c>
      <c r="Y21" s="76">
        <v>4356</v>
      </c>
      <c r="Z21" s="76">
        <v>0</v>
      </c>
      <c r="AA21" s="76">
        <v>0</v>
      </c>
      <c r="AB21" s="77">
        <v>10282.800000000001</v>
      </c>
      <c r="AC21" s="144"/>
      <c r="AD21" s="98">
        <v>239.6</v>
      </c>
      <c r="AE21" s="98">
        <v>234.6</v>
      </c>
      <c r="AF21" s="98">
        <v>37.200000000000003</v>
      </c>
      <c r="AG21" s="98">
        <v>685.5</v>
      </c>
    </row>
    <row r="22" spans="1:33" x14ac:dyDescent="0.2">
      <c r="A22" s="75" t="s">
        <v>18</v>
      </c>
      <c r="B22" s="76">
        <v>2.52</v>
      </c>
      <c r="C22" s="76">
        <v>2.8000000000000003</v>
      </c>
      <c r="D22" s="76">
        <v>6.8000000000000005E-2</v>
      </c>
      <c r="E22" s="76">
        <v>1700</v>
      </c>
      <c r="F22" s="76">
        <v>2524</v>
      </c>
      <c r="G22" s="76">
        <v>64.5</v>
      </c>
      <c r="H22" s="76">
        <v>1042.4000000000001</v>
      </c>
      <c r="I22" s="76">
        <v>1042</v>
      </c>
      <c r="J22" s="76">
        <v>1338</v>
      </c>
      <c r="K22" s="76">
        <v>1338.6000000000001</v>
      </c>
      <c r="L22" s="76">
        <v>276.75</v>
      </c>
      <c r="M22" s="76">
        <v>64.599999999999994</v>
      </c>
      <c r="N22" s="76">
        <v>209.20000000000002</v>
      </c>
      <c r="O22" s="76">
        <v>94.8</v>
      </c>
      <c r="P22" s="76">
        <v>0</v>
      </c>
      <c r="Q22" s="76">
        <v>248.8</v>
      </c>
      <c r="R22" s="76">
        <v>281.8</v>
      </c>
      <c r="S22" s="76">
        <v>610.4</v>
      </c>
      <c r="T22" s="76">
        <v>610.80000000000007</v>
      </c>
      <c r="U22" s="76"/>
      <c r="V22" s="76"/>
      <c r="W22" s="76">
        <v>3058</v>
      </c>
      <c r="X22" s="76">
        <v>2413.4</v>
      </c>
      <c r="Y22" s="76">
        <v>4342.8</v>
      </c>
      <c r="Z22" s="76">
        <v>0</v>
      </c>
      <c r="AA22" s="76">
        <v>0</v>
      </c>
      <c r="AB22" s="77">
        <v>10104.6</v>
      </c>
      <c r="AC22" s="144"/>
      <c r="AD22" s="98">
        <v>243.4</v>
      </c>
      <c r="AE22" s="98">
        <v>215.70000000000002</v>
      </c>
      <c r="AF22" s="98">
        <v>38.4</v>
      </c>
      <c r="AG22" s="98">
        <v>680.4</v>
      </c>
    </row>
    <row r="23" spans="1:33" x14ac:dyDescent="0.2">
      <c r="A23" s="75" t="s">
        <v>19</v>
      </c>
      <c r="B23" s="76">
        <v>2.4</v>
      </c>
      <c r="C23" s="76">
        <v>2.84</v>
      </c>
      <c r="D23" s="76">
        <v>6.6000000000000003E-2</v>
      </c>
      <c r="E23" s="76">
        <v>1798</v>
      </c>
      <c r="F23" s="76">
        <v>2476</v>
      </c>
      <c r="G23" s="76">
        <v>70.5</v>
      </c>
      <c r="H23" s="76">
        <v>996</v>
      </c>
      <c r="I23" s="76">
        <v>995.6</v>
      </c>
      <c r="J23" s="76">
        <v>1363.2</v>
      </c>
      <c r="K23" s="76">
        <v>1362.6000000000001</v>
      </c>
      <c r="L23" s="76">
        <v>270.60000000000002</v>
      </c>
      <c r="M23" s="76">
        <v>69.2</v>
      </c>
      <c r="N23" s="76">
        <v>210.8</v>
      </c>
      <c r="O23" s="76">
        <v>91.8</v>
      </c>
      <c r="P23" s="76">
        <v>168</v>
      </c>
      <c r="Q23" s="76">
        <v>224.6</v>
      </c>
      <c r="R23" s="76">
        <v>253.4</v>
      </c>
      <c r="S23" s="76">
        <v>570.4</v>
      </c>
      <c r="T23" s="76">
        <v>569.6</v>
      </c>
      <c r="U23" s="76"/>
      <c r="V23" s="76"/>
      <c r="W23" s="76">
        <v>2994.2000000000003</v>
      </c>
      <c r="X23" s="76">
        <v>2351.8000000000002</v>
      </c>
      <c r="Y23" s="76">
        <v>4342.8</v>
      </c>
      <c r="Z23" s="76">
        <v>0</v>
      </c>
      <c r="AA23" s="76">
        <v>0</v>
      </c>
      <c r="AB23" s="77">
        <v>9979.2000000000007</v>
      </c>
      <c r="AC23" s="144"/>
      <c r="AD23" s="98">
        <v>237</v>
      </c>
      <c r="AE23" s="98">
        <v>205.5</v>
      </c>
      <c r="AF23" s="98">
        <v>38.4</v>
      </c>
      <c r="AG23" s="98">
        <v>522.9</v>
      </c>
    </row>
    <row r="24" spans="1:33" x14ac:dyDescent="0.2">
      <c r="A24" s="75" t="s">
        <v>20</v>
      </c>
      <c r="B24" s="76">
        <v>2.48</v>
      </c>
      <c r="C24" s="76">
        <v>2.7600000000000002</v>
      </c>
      <c r="D24" s="76">
        <v>2.1000000000000001E-2</v>
      </c>
      <c r="E24" s="76">
        <v>1952</v>
      </c>
      <c r="F24" s="76">
        <v>2378</v>
      </c>
      <c r="G24" s="76">
        <v>54.1</v>
      </c>
      <c r="H24" s="76">
        <v>984.80000000000007</v>
      </c>
      <c r="I24" s="76">
        <v>984.80000000000007</v>
      </c>
      <c r="J24" s="76">
        <v>1306.8</v>
      </c>
      <c r="K24" s="76">
        <v>1306.8</v>
      </c>
      <c r="L24" s="76">
        <v>280.05</v>
      </c>
      <c r="M24" s="76">
        <v>97.600000000000009</v>
      </c>
      <c r="N24" s="76">
        <v>212</v>
      </c>
      <c r="O24" s="76">
        <v>86</v>
      </c>
      <c r="P24" s="76">
        <v>284.8</v>
      </c>
      <c r="Q24" s="76">
        <v>251</v>
      </c>
      <c r="R24" s="76">
        <v>222.20000000000002</v>
      </c>
      <c r="S24" s="76">
        <v>561.6</v>
      </c>
      <c r="T24" s="76">
        <v>562</v>
      </c>
      <c r="U24" s="76"/>
      <c r="V24" s="76"/>
      <c r="W24" s="76">
        <v>2893</v>
      </c>
      <c r="X24" s="76">
        <v>2470.6</v>
      </c>
      <c r="Y24" s="76">
        <v>4435.2</v>
      </c>
      <c r="Z24" s="76">
        <v>0</v>
      </c>
      <c r="AA24" s="76">
        <v>0</v>
      </c>
      <c r="AB24" s="77">
        <v>10078.200000000001</v>
      </c>
      <c r="AC24" s="144"/>
      <c r="AD24" s="98">
        <v>234</v>
      </c>
      <c r="AE24" s="98">
        <v>208.20000000000002</v>
      </c>
      <c r="AF24" s="98">
        <v>37.200000000000003</v>
      </c>
      <c r="AG24" s="98">
        <v>486.6</v>
      </c>
    </row>
    <row r="25" spans="1:33" x14ac:dyDescent="0.2">
      <c r="A25" s="75" t="s">
        <v>21</v>
      </c>
      <c r="B25" s="76">
        <v>2.6</v>
      </c>
      <c r="C25" s="76">
        <v>3.92</v>
      </c>
      <c r="D25" s="76">
        <v>6.6000000000000003E-2</v>
      </c>
      <c r="E25" s="76">
        <v>1884</v>
      </c>
      <c r="F25" s="76">
        <v>2344</v>
      </c>
      <c r="G25" s="76">
        <v>50.4</v>
      </c>
      <c r="H25" s="76">
        <v>909.6</v>
      </c>
      <c r="I25" s="76">
        <v>910.4</v>
      </c>
      <c r="J25" s="76">
        <v>1316.4</v>
      </c>
      <c r="K25" s="76">
        <v>1317</v>
      </c>
      <c r="L25" s="76">
        <v>272.7</v>
      </c>
      <c r="M25" s="76">
        <v>78.600000000000009</v>
      </c>
      <c r="N25" s="76">
        <v>204.8</v>
      </c>
      <c r="O25" s="76">
        <v>90</v>
      </c>
      <c r="P25" s="76">
        <v>309</v>
      </c>
      <c r="Q25" s="76">
        <v>262.60000000000002</v>
      </c>
      <c r="R25" s="76">
        <v>183.4</v>
      </c>
      <c r="S25" s="76">
        <v>557.6</v>
      </c>
      <c r="T25" s="76">
        <v>557.6</v>
      </c>
      <c r="U25" s="76"/>
      <c r="V25" s="76"/>
      <c r="W25" s="76">
        <v>2868.8</v>
      </c>
      <c r="X25" s="76">
        <v>2402.4</v>
      </c>
      <c r="Y25" s="76">
        <v>4435.2</v>
      </c>
      <c r="Z25" s="76">
        <v>0</v>
      </c>
      <c r="AA25" s="76">
        <v>0</v>
      </c>
      <c r="AB25" s="77">
        <v>9979.2000000000007</v>
      </c>
      <c r="AC25" s="144"/>
      <c r="AD25" s="98">
        <v>241.4</v>
      </c>
      <c r="AE25" s="98">
        <v>208.8</v>
      </c>
      <c r="AF25" s="98">
        <v>38.4</v>
      </c>
      <c r="AG25" s="98">
        <v>486</v>
      </c>
    </row>
    <row r="26" spans="1:33" x14ac:dyDescent="0.2">
      <c r="A26" s="75" t="s">
        <v>22</v>
      </c>
      <c r="B26" s="76">
        <v>2.48</v>
      </c>
      <c r="C26" s="76">
        <v>2.7600000000000002</v>
      </c>
      <c r="D26" s="76">
        <v>0.02</v>
      </c>
      <c r="E26" s="76">
        <v>1848</v>
      </c>
      <c r="F26" s="76">
        <v>2426</v>
      </c>
      <c r="G26" s="76">
        <v>45.6</v>
      </c>
      <c r="H26" s="76">
        <v>914.4</v>
      </c>
      <c r="I26" s="76">
        <v>914</v>
      </c>
      <c r="J26" s="76">
        <v>1366.8</v>
      </c>
      <c r="K26" s="76">
        <v>1366.2</v>
      </c>
      <c r="L26" s="76">
        <v>208.5</v>
      </c>
      <c r="M26" s="76">
        <v>104</v>
      </c>
      <c r="N26" s="76">
        <v>214.6</v>
      </c>
      <c r="O26" s="76">
        <v>82.8</v>
      </c>
      <c r="P26" s="76">
        <v>293.60000000000002</v>
      </c>
      <c r="Q26" s="76">
        <v>282.8</v>
      </c>
      <c r="R26" s="76">
        <v>225.8</v>
      </c>
      <c r="S26" s="76">
        <v>548.80000000000007</v>
      </c>
      <c r="T26" s="76">
        <v>549.20000000000005</v>
      </c>
      <c r="U26" s="76"/>
      <c r="V26" s="76"/>
      <c r="W26" s="76">
        <v>2992</v>
      </c>
      <c r="X26" s="76">
        <v>2362.8000000000002</v>
      </c>
      <c r="Y26" s="76">
        <v>4422</v>
      </c>
      <c r="Z26" s="76">
        <v>0</v>
      </c>
      <c r="AA26" s="76">
        <v>0</v>
      </c>
      <c r="AB26" s="77">
        <v>10051.800000000001</v>
      </c>
      <c r="AC26" s="144"/>
      <c r="AD26" s="98">
        <v>243</v>
      </c>
      <c r="AE26" s="98">
        <v>240.6</v>
      </c>
      <c r="AF26" s="98">
        <v>42.6</v>
      </c>
      <c r="AG26" s="98">
        <v>484.2</v>
      </c>
    </row>
    <row r="27" spans="1:33" x14ac:dyDescent="0.2">
      <c r="A27" s="75" t="s">
        <v>23</v>
      </c>
      <c r="B27" s="76">
        <v>2.44</v>
      </c>
      <c r="C27" s="76">
        <v>2.84</v>
      </c>
      <c r="D27" s="76">
        <v>6.7000000000000004E-2</v>
      </c>
      <c r="E27" s="76">
        <v>1790</v>
      </c>
      <c r="F27" s="76">
        <v>2434</v>
      </c>
      <c r="G27" s="76">
        <v>54.7</v>
      </c>
      <c r="H27" s="76">
        <v>908</v>
      </c>
      <c r="I27" s="76">
        <v>907.6</v>
      </c>
      <c r="J27" s="76">
        <v>1364.4</v>
      </c>
      <c r="K27" s="76">
        <v>1364.4</v>
      </c>
      <c r="L27" s="76">
        <v>204.15</v>
      </c>
      <c r="M27" s="76">
        <v>62.800000000000004</v>
      </c>
      <c r="N27" s="76">
        <v>235</v>
      </c>
      <c r="O27" s="76">
        <v>91.8</v>
      </c>
      <c r="P27" s="76">
        <v>296.40000000000003</v>
      </c>
      <c r="Q27" s="76">
        <v>265.39999999999998</v>
      </c>
      <c r="R27" s="76">
        <v>199.6</v>
      </c>
      <c r="S27" s="76">
        <v>555.20000000000005</v>
      </c>
      <c r="T27" s="76">
        <v>555.20000000000005</v>
      </c>
      <c r="U27" s="76"/>
      <c r="V27" s="76"/>
      <c r="W27" s="76">
        <v>2994.2000000000003</v>
      </c>
      <c r="X27" s="76">
        <v>2290.2000000000003</v>
      </c>
      <c r="Y27" s="76">
        <v>4408.8</v>
      </c>
      <c r="Z27" s="76">
        <v>0</v>
      </c>
      <c r="AA27" s="76">
        <v>0</v>
      </c>
      <c r="AB27" s="77">
        <v>9972.6</v>
      </c>
      <c r="AC27" s="144"/>
      <c r="AD27" s="98">
        <v>248</v>
      </c>
      <c r="AE27" s="98">
        <v>238.20000000000002</v>
      </c>
      <c r="AF27" s="98">
        <v>39</v>
      </c>
      <c r="AG27" s="98">
        <v>468.3</v>
      </c>
    </row>
    <row r="28" spans="1:33" x14ac:dyDescent="0.2">
      <c r="A28" s="75" t="s">
        <v>24</v>
      </c>
      <c r="B28" s="76">
        <v>2.48</v>
      </c>
      <c r="C28" s="76">
        <v>2.88</v>
      </c>
      <c r="D28" s="76">
        <v>8.8000000000000009E-2</v>
      </c>
      <c r="E28" s="76">
        <v>1796</v>
      </c>
      <c r="F28" s="76">
        <v>2476</v>
      </c>
      <c r="G28" s="76">
        <v>51.6</v>
      </c>
      <c r="H28" s="76">
        <v>876</v>
      </c>
      <c r="I28" s="76">
        <v>876.4</v>
      </c>
      <c r="J28" s="76">
        <v>1438.8</v>
      </c>
      <c r="K28" s="76">
        <v>1438.8</v>
      </c>
      <c r="L28" s="76">
        <v>203.70000000000002</v>
      </c>
      <c r="M28" s="76">
        <v>98.600000000000009</v>
      </c>
      <c r="N28" s="76">
        <v>183.4</v>
      </c>
      <c r="O28" s="76">
        <v>99.600000000000009</v>
      </c>
      <c r="P28" s="76">
        <v>317.40000000000003</v>
      </c>
      <c r="Q28" s="76">
        <v>248</v>
      </c>
      <c r="R28" s="76">
        <v>214.6</v>
      </c>
      <c r="S28" s="76">
        <v>551.20000000000005</v>
      </c>
      <c r="T28" s="76">
        <v>550.4</v>
      </c>
      <c r="U28" s="76"/>
      <c r="V28" s="76"/>
      <c r="W28" s="76">
        <v>3038.2000000000003</v>
      </c>
      <c r="X28" s="76">
        <v>2224.2000000000003</v>
      </c>
      <c r="Y28" s="76">
        <v>4448.4000000000005</v>
      </c>
      <c r="Z28" s="76">
        <v>0</v>
      </c>
      <c r="AA28" s="76">
        <v>0</v>
      </c>
      <c r="AB28" s="77">
        <v>9979.2000000000007</v>
      </c>
      <c r="AC28" s="144"/>
      <c r="AD28" s="98">
        <v>253.4</v>
      </c>
      <c r="AE28" s="98">
        <v>233.70000000000002</v>
      </c>
      <c r="AF28" s="98">
        <v>39.6</v>
      </c>
      <c r="AG28" s="98">
        <v>398.7</v>
      </c>
    </row>
    <row r="29" spans="1:33" x14ac:dyDescent="0.2">
      <c r="A29" s="75" t="s">
        <v>25</v>
      </c>
      <c r="B29" s="76">
        <v>2.36</v>
      </c>
      <c r="C29" s="76">
        <v>2.8000000000000003</v>
      </c>
      <c r="D29" s="76">
        <v>2.1000000000000001E-2</v>
      </c>
      <c r="E29" s="76">
        <v>1658</v>
      </c>
      <c r="F29" s="76">
        <v>2318</v>
      </c>
      <c r="G29" s="76">
        <v>44</v>
      </c>
      <c r="H29" s="76">
        <v>838.4</v>
      </c>
      <c r="I29" s="76">
        <v>838</v>
      </c>
      <c r="J29" s="76">
        <v>1372.8</v>
      </c>
      <c r="K29" s="76">
        <v>1373.4</v>
      </c>
      <c r="L29" s="76">
        <v>172.8</v>
      </c>
      <c r="M29" s="76">
        <v>66.599999999999994</v>
      </c>
      <c r="N29" s="76">
        <v>144.20000000000002</v>
      </c>
      <c r="O29" s="76">
        <v>95.600000000000009</v>
      </c>
      <c r="P29" s="76">
        <v>320.8</v>
      </c>
      <c r="Q29" s="76">
        <v>215.20000000000002</v>
      </c>
      <c r="R29" s="76">
        <v>185.20000000000002</v>
      </c>
      <c r="S29" s="76">
        <v>529.6</v>
      </c>
      <c r="T29" s="76">
        <v>529.6</v>
      </c>
      <c r="U29" s="76"/>
      <c r="V29" s="76"/>
      <c r="W29" s="76">
        <v>2824.8</v>
      </c>
      <c r="X29" s="76">
        <v>2046</v>
      </c>
      <c r="Y29" s="76">
        <v>4422</v>
      </c>
      <c r="Z29" s="76">
        <v>0</v>
      </c>
      <c r="AA29" s="76">
        <v>0</v>
      </c>
      <c r="AB29" s="77">
        <v>9550.2000000000007</v>
      </c>
      <c r="AC29" s="144"/>
      <c r="AD29" s="98">
        <v>233.6</v>
      </c>
      <c r="AE29" s="98">
        <v>200.70000000000002</v>
      </c>
      <c r="AF29" s="98">
        <v>39</v>
      </c>
      <c r="AG29" s="98">
        <v>357</v>
      </c>
    </row>
    <row r="30" spans="1:33" ht="13.5" thickBot="1" x14ac:dyDescent="0.25">
      <c r="A30" s="78" t="s">
        <v>26</v>
      </c>
      <c r="B30" s="79">
        <v>2.16</v>
      </c>
      <c r="C30" s="79">
        <v>2.88</v>
      </c>
      <c r="D30" s="79">
        <v>9.5000000000000001E-2</v>
      </c>
      <c r="E30" s="79">
        <v>1482</v>
      </c>
      <c r="F30" s="79">
        <v>2092</v>
      </c>
      <c r="G30" s="79">
        <v>50.1</v>
      </c>
      <c r="H30" s="79">
        <v>748</v>
      </c>
      <c r="I30" s="79">
        <v>748</v>
      </c>
      <c r="J30" s="79">
        <v>1232.4000000000001</v>
      </c>
      <c r="K30" s="79">
        <v>1232.4000000000001</v>
      </c>
      <c r="L30" s="79">
        <v>132.44999999999999</v>
      </c>
      <c r="M30" s="79">
        <v>73.8</v>
      </c>
      <c r="N30" s="79">
        <v>148.6</v>
      </c>
      <c r="O30" s="79">
        <v>83</v>
      </c>
      <c r="P30" s="79">
        <v>293.2</v>
      </c>
      <c r="Q30" s="79">
        <v>185.4</v>
      </c>
      <c r="R30" s="79">
        <v>146.20000000000002</v>
      </c>
      <c r="S30" s="79">
        <v>492</v>
      </c>
      <c r="T30" s="79">
        <v>492.40000000000003</v>
      </c>
      <c r="U30" s="79"/>
      <c r="V30" s="79"/>
      <c r="W30" s="79">
        <v>2534.4</v>
      </c>
      <c r="X30" s="79">
        <v>1817.2</v>
      </c>
      <c r="Y30" s="79">
        <v>4276.8</v>
      </c>
      <c r="Z30" s="79">
        <v>0</v>
      </c>
      <c r="AA30" s="79">
        <v>0</v>
      </c>
      <c r="AB30" s="80">
        <v>8870.4</v>
      </c>
      <c r="AC30" s="144"/>
      <c r="AD30" s="101">
        <v>199.4</v>
      </c>
      <c r="AE30" s="101">
        <v>173.70000000000002</v>
      </c>
      <c r="AF30" s="101">
        <v>34.200000000000003</v>
      </c>
      <c r="AG30" s="101">
        <v>303</v>
      </c>
    </row>
    <row r="31" spans="1:33" s="55" customFormat="1" hidden="1" x14ac:dyDescent="0.2">
      <c r="A31" s="46" t="s">
        <v>2</v>
      </c>
      <c r="B31" s="55">
        <f t="shared" ref="B31:AB31" si="0">SUM(B7:B30)</f>
        <v>56.64</v>
      </c>
      <c r="C31" s="55">
        <f t="shared" si="0"/>
        <v>67.16</v>
      </c>
      <c r="D31" s="55">
        <f t="shared" si="0"/>
        <v>1.466</v>
      </c>
      <c r="E31" s="55">
        <f t="shared" si="0"/>
        <v>37814</v>
      </c>
      <c r="F31" s="55">
        <f t="shared" si="0"/>
        <v>52658</v>
      </c>
      <c r="G31" s="55">
        <f t="shared" si="0"/>
        <v>1252.1999999999998</v>
      </c>
      <c r="H31" s="55">
        <f t="shared" si="0"/>
        <v>20832</v>
      </c>
      <c r="I31" s="55">
        <f t="shared" si="0"/>
        <v>20831.600000000002</v>
      </c>
      <c r="J31" s="55">
        <f t="shared" si="0"/>
        <v>27823.200000000001</v>
      </c>
      <c r="K31" s="55">
        <f t="shared" si="0"/>
        <v>27822.600000000002</v>
      </c>
      <c r="L31" s="55">
        <f t="shared" si="0"/>
        <v>4639.0499999999993</v>
      </c>
      <c r="M31" s="55">
        <f t="shared" si="0"/>
        <v>1744.5999999999995</v>
      </c>
      <c r="N31" s="55">
        <f t="shared" si="0"/>
        <v>4608</v>
      </c>
      <c r="O31" s="55">
        <f t="shared" si="0"/>
        <v>1923.9999999999998</v>
      </c>
      <c r="P31" s="55">
        <f t="shared" si="0"/>
        <v>3994.4</v>
      </c>
      <c r="Q31" s="55">
        <f t="shared" si="0"/>
        <v>5312.9999999999991</v>
      </c>
      <c r="R31" s="55">
        <f t="shared" si="0"/>
        <v>4892.4000000000005</v>
      </c>
      <c r="S31" s="55">
        <f t="shared" si="0"/>
        <v>13662.400000000001</v>
      </c>
      <c r="T31" s="55">
        <f t="shared" si="0"/>
        <v>13662.4</v>
      </c>
      <c r="U31" s="55">
        <f t="shared" si="0"/>
        <v>0</v>
      </c>
      <c r="V31" s="55">
        <f t="shared" si="0"/>
        <v>0</v>
      </c>
      <c r="W31" s="55">
        <f t="shared" si="0"/>
        <v>64259.8</v>
      </c>
      <c r="X31" s="55">
        <f t="shared" si="0"/>
        <v>49638.6</v>
      </c>
      <c r="Y31" s="55">
        <f t="shared" si="0"/>
        <v>102814.79999999999</v>
      </c>
      <c r="Z31" s="55">
        <f t="shared" si="0"/>
        <v>0</v>
      </c>
      <c r="AA31" s="55">
        <f t="shared" si="0"/>
        <v>0</v>
      </c>
      <c r="AB31" s="55">
        <f t="shared" si="0"/>
        <v>222882.00000000003</v>
      </c>
      <c r="AC31" s="129"/>
      <c r="AF31" s="55">
        <f t="shared" ref="AF31" si="1">SUM(AF7:AF30)</f>
        <v>819</v>
      </c>
    </row>
    <row r="32" spans="1:33" x14ac:dyDescent="0.2">
      <c r="AC32" s="128"/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66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2" t="s">
        <v>67</v>
      </c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3" t="s">
        <v>37</v>
      </c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39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2" t="s">
        <v>54</v>
      </c>
      <c r="R40" s="92" t="s">
        <v>55</v>
      </c>
      <c r="S40" s="92" t="s">
        <v>56</v>
      </c>
      <c r="T40" s="92" t="s">
        <v>57</v>
      </c>
      <c r="U40" s="92" t="s">
        <v>58</v>
      </c>
      <c r="V40" s="92" t="s">
        <v>59</v>
      </c>
      <c r="W40" s="92" t="s">
        <v>60</v>
      </c>
      <c r="X40" s="92" t="s">
        <v>61</v>
      </c>
      <c r="Y40" s="92" t="s">
        <v>62</v>
      </c>
      <c r="Z40" s="92" t="s">
        <v>63</v>
      </c>
      <c r="AA40" s="92" t="s">
        <v>64</v>
      </c>
      <c r="AB40" s="93" t="s">
        <v>65</v>
      </c>
      <c r="AC40" s="90"/>
      <c r="AD40" s="90"/>
      <c r="AE40" s="90"/>
      <c r="AF40" s="92" t="s">
        <v>116</v>
      </c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>
        <v>3.44</v>
      </c>
      <c r="C41" s="95">
        <v>3.16</v>
      </c>
      <c r="D41" s="95">
        <v>3.6000000000000004E-2</v>
      </c>
      <c r="E41" s="95">
        <v>970</v>
      </c>
      <c r="F41" s="95">
        <v>1422</v>
      </c>
      <c r="G41" s="95">
        <v>62.9</v>
      </c>
      <c r="H41" s="95">
        <v>408.8</v>
      </c>
      <c r="I41" s="95">
        <v>408.8</v>
      </c>
      <c r="J41" s="95">
        <v>645.6</v>
      </c>
      <c r="K41" s="95">
        <v>645</v>
      </c>
      <c r="L41" s="95">
        <v>127.05</v>
      </c>
      <c r="M41" s="95">
        <v>26</v>
      </c>
      <c r="N41" s="95">
        <v>130.6</v>
      </c>
      <c r="O41" s="95">
        <v>28.2</v>
      </c>
      <c r="P41" s="95">
        <v>177</v>
      </c>
      <c r="Q41" s="95">
        <v>163.6</v>
      </c>
      <c r="R41" s="95">
        <v>193.8</v>
      </c>
      <c r="S41" s="95">
        <v>411.2</v>
      </c>
      <c r="T41" s="95">
        <v>411.2</v>
      </c>
      <c r="U41" s="95"/>
      <c r="V41" s="95"/>
      <c r="W41" s="95">
        <v>1894.2</v>
      </c>
      <c r="X41" s="95">
        <v>1284.8</v>
      </c>
      <c r="Y41" s="95">
        <v>0</v>
      </c>
      <c r="Z41" s="95">
        <v>4105.2</v>
      </c>
      <c r="AA41" s="95">
        <v>1788.6000000000001</v>
      </c>
      <c r="AB41" s="96">
        <v>0</v>
      </c>
      <c r="AC41" s="81"/>
      <c r="AD41" s="81"/>
      <c r="AE41" s="81"/>
      <c r="AF41" s="95">
        <v>30</v>
      </c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>
        <v>2.16</v>
      </c>
      <c r="C42" s="98">
        <v>3.16</v>
      </c>
      <c r="D42" s="98">
        <v>3.9E-2</v>
      </c>
      <c r="E42" s="98">
        <v>916</v>
      </c>
      <c r="F42" s="98">
        <v>1350</v>
      </c>
      <c r="G42" s="98">
        <v>58.300000000000004</v>
      </c>
      <c r="H42" s="98">
        <v>391.2</v>
      </c>
      <c r="I42" s="98">
        <v>391.6</v>
      </c>
      <c r="J42" s="98">
        <v>610.80000000000007</v>
      </c>
      <c r="K42" s="98">
        <v>610.80000000000007</v>
      </c>
      <c r="L42" s="98">
        <v>125.55</v>
      </c>
      <c r="M42" s="98">
        <v>25</v>
      </c>
      <c r="N42" s="98">
        <v>130</v>
      </c>
      <c r="O42" s="98">
        <v>26</v>
      </c>
      <c r="P42" s="98">
        <v>144</v>
      </c>
      <c r="Q42" s="98">
        <v>168</v>
      </c>
      <c r="R42" s="98">
        <v>177</v>
      </c>
      <c r="S42" s="98">
        <v>392.8</v>
      </c>
      <c r="T42" s="98">
        <v>392.8</v>
      </c>
      <c r="U42" s="98"/>
      <c r="V42" s="98"/>
      <c r="W42" s="98">
        <v>1793</v>
      </c>
      <c r="X42" s="98">
        <v>1214.4000000000001</v>
      </c>
      <c r="Y42" s="98">
        <v>0</v>
      </c>
      <c r="Z42" s="98">
        <v>4131.6000000000004</v>
      </c>
      <c r="AA42" s="98">
        <v>1881</v>
      </c>
      <c r="AB42" s="99">
        <v>0</v>
      </c>
      <c r="AC42" s="81"/>
      <c r="AD42" s="81"/>
      <c r="AE42" s="81"/>
      <c r="AF42" s="98">
        <v>30</v>
      </c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>
        <v>2.12</v>
      </c>
      <c r="C43" s="98">
        <v>3.16</v>
      </c>
      <c r="D43" s="98">
        <v>3.9E-2</v>
      </c>
      <c r="E43" s="98">
        <v>908</v>
      </c>
      <c r="F43" s="98">
        <v>1320</v>
      </c>
      <c r="G43" s="98">
        <v>56.7</v>
      </c>
      <c r="H43" s="98">
        <v>382.40000000000003</v>
      </c>
      <c r="I43" s="98">
        <v>382.40000000000003</v>
      </c>
      <c r="J43" s="98">
        <v>590.4</v>
      </c>
      <c r="K43" s="98">
        <v>591</v>
      </c>
      <c r="L43" s="98">
        <v>128.25</v>
      </c>
      <c r="M43" s="98">
        <v>25.2</v>
      </c>
      <c r="N43" s="98">
        <v>139</v>
      </c>
      <c r="O43" s="98">
        <v>31</v>
      </c>
      <c r="P43" s="98">
        <v>145.4</v>
      </c>
      <c r="Q43" s="98">
        <v>167</v>
      </c>
      <c r="R43" s="98">
        <v>190.8</v>
      </c>
      <c r="S43" s="98">
        <v>356</v>
      </c>
      <c r="T43" s="98">
        <v>355.6</v>
      </c>
      <c r="U43" s="98"/>
      <c r="V43" s="98"/>
      <c r="W43" s="98">
        <v>1757.8</v>
      </c>
      <c r="X43" s="98">
        <v>1214.4000000000001</v>
      </c>
      <c r="Y43" s="98">
        <v>0</v>
      </c>
      <c r="Z43" s="98">
        <v>4158</v>
      </c>
      <c r="AA43" s="98">
        <v>1900.8</v>
      </c>
      <c r="AB43" s="99">
        <v>0</v>
      </c>
      <c r="AC43" s="81"/>
      <c r="AD43" s="81"/>
      <c r="AE43" s="81"/>
      <c r="AF43" s="98">
        <v>30.6</v>
      </c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>
        <v>2.12</v>
      </c>
      <c r="C44" s="98">
        <v>3.2</v>
      </c>
      <c r="D44" s="98">
        <v>3.9E-2</v>
      </c>
      <c r="E44" s="98">
        <v>892</v>
      </c>
      <c r="F44" s="98">
        <v>1318</v>
      </c>
      <c r="G44" s="98">
        <v>62</v>
      </c>
      <c r="H44" s="98">
        <v>376</v>
      </c>
      <c r="I44" s="98">
        <v>376</v>
      </c>
      <c r="J44" s="98">
        <v>574.80000000000007</v>
      </c>
      <c r="K44" s="98">
        <v>574.20000000000005</v>
      </c>
      <c r="L44" s="98">
        <v>133.5</v>
      </c>
      <c r="M44" s="98">
        <v>25.8</v>
      </c>
      <c r="N44" s="98">
        <v>134.6</v>
      </c>
      <c r="O44" s="98">
        <v>26.6</v>
      </c>
      <c r="P44" s="98">
        <v>132</v>
      </c>
      <c r="Q44" s="98">
        <v>161.4</v>
      </c>
      <c r="R44" s="98">
        <v>188.4</v>
      </c>
      <c r="S44" s="98">
        <v>383.2</v>
      </c>
      <c r="T44" s="98">
        <v>383.6</v>
      </c>
      <c r="U44" s="98"/>
      <c r="V44" s="98"/>
      <c r="W44" s="98">
        <v>1742.4</v>
      </c>
      <c r="X44" s="98">
        <v>1183.6000000000001</v>
      </c>
      <c r="Y44" s="98">
        <v>0</v>
      </c>
      <c r="Z44" s="98">
        <v>4263.6000000000004</v>
      </c>
      <c r="AA44" s="98">
        <v>2026.2</v>
      </c>
      <c r="AB44" s="99">
        <v>0</v>
      </c>
      <c r="AC44" s="81"/>
      <c r="AD44" s="81"/>
      <c r="AE44" s="81"/>
      <c r="AF44" s="98">
        <v>30</v>
      </c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>
        <v>1.96</v>
      </c>
      <c r="C45" s="98">
        <v>3.16</v>
      </c>
      <c r="D45" s="98">
        <v>3.7000000000000005E-2</v>
      </c>
      <c r="E45" s="98">
        <v>908</v>
      </c>
      <c r="F45" s="98">
        <v>1296</v>
      </c>
      <c r="G45" s="98">
        <v>58.6</v>
      </c>
      <c r="H45" s="98">
        <v>365.6</v>
      </c>
      <c r="I45" s="98">
        <v>365.6</v>
      </c>
      <c r="J45" s="98">
        <v>562.80000000000007</v>
      </c>
      <c r="K45" s="98">
        <v>563.4</v>
      </c>
      <c r="L45" s="98">
        <v>159.75</v>
      </c>
      <c r="M45" s="98">
        <v>25.400000000000002</v>
      </c>
      <c r="N45" s="98">
        <v>135.80000000000001</v>
      </c>
      <c r="O45" s="98">
        <v>24.8</v>
      </c>
      <c r="P45" s="98">
        <v>131</v>
      </c>
      <c r="Q45" s="98">
        <v>166</v>
      </c>
      <c r="R45" s="98">
        <v>181.6</v>
      </c>
      <c r="S45" s="98">
        <v>377.6</v>
      </c>
      <c r="T45" s="98">
        <v>377.6</v>
      </c>
      <c r="U45" s="98"/>
      <c r="V45" s="98"/>
      <c r="W45" s="98">
        <v>1746.8</v>
      </c>
      <c r="X45" s="98">
        <v>1210</v>
      </c>
      <c r="Y45" s="98">
        <v>0</v>
      </c>
      <c r="Z45" s="98">
        <v>4243.8</v>
      </c>
      <c r="AA45" s="98">
        <v>1960.2</v>
      </c>
      <c r="AB45" s="99">
        <v>0</v>
      </c>
      <c r="AC45" s="81"/>
      <c r="AD45" s="81"/>
      <c r="AE45" s="81"/>
      <c r="AF45" s="98">
        <v>30</v>
      </c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>
        <v>2</v>
      </c>
      <c r="C46" s="98">
        <v>3.12</v>
      </c>
      <c r="D46" s="98">
        <v>3.9E-2</v>
      </c>
      <c r="E46" s="98">
        <v>944</v>
      </c>
      <c r="F46" s="98">
        <v>1320</v>
      </c>
      <c r="G46" s="98">
        <v>58.1</v>
      </c>
      <c r="H46" s="98">
        <v>368.8</v>
      </c>
      <c r="I46" s="98">
        <v>368.40000000000003</v>
      </c>
      <c r="J46" s="98">
        <v>555.6</v>
      </c>
      <c r="K46" s="98">
        <v>555</v>
      </c>
      <c r="L46" s="98">
        <v>172.65</v>
      </c>
      <c r="M46" s="98">
        <v>25.2</v>
      </c>
      <c r="N46" s="98">
        <v>155.4</v>
      </c>
      <c r="O46" s="98">
        <v>35.200000000000003</v>
      </c>
      <c r="P46" s="98">
        <v>134</v>
      </c>
      <c r="Q46" s="98">
        <v>183.4</v>
      </c>
      <c r="R46" s="98">
        <v>181</v>
      </c>
      <c r="S46" s="98">
        <v>379.2</v>
      </c>
      <c r="T46" s="98">
        <v>379.2</v>
      </c>
      <c r="U46" s="98"/>
      <c r="V46" s="98"/>
      <c r="W46" s="98">
        <v>1782</v>
      </c>
      <c r="X46" s="98">
        <v>1278.2</v>
      </c>
      <c r="Y46" s="98">
        <v>0</v>
      </c>
      <c r="Z46" s="98">
        <v>4197.6000000000004</v>
      </c>
      <c r="AA46" s="98">
        <v>1881</v>
      </c>
      <c r="AB46" s="99">
        <v>0</v>
      </c>
      <c r="AC46" s="81"/>
      <c r="AD46" s="81"/>
      <c r="AE46" s="81"/>
      <c r="AF46" s="98">
        <v>30.6</v>
      </c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>
        <v>2.04</v>
      </c>
      <c r="C47" s="98">
        <v>3.16</v>
      </c>
      <c r="D47" s="98">
        <v>3.7999999999999999E-2</v>
      </c>
      <c r="E47" s="98">
        <v>980</v>
      </c>
      <c r="F47" s="98">
        <v>1354</v>
      </c>
      <c r="G47" s="98">
        <v>53.800000000000004</v>
      </c>
      <c r="H47" s="98">
        <v>396.8</v>
      </c>
      <c r="I47" s="98">
        <v>397.2</v>
      </c>
      <c r="J47" s="98">
        <v>567.6</v>
      </c>
      <c r="K47" s="98">
        <v>568.20000000000005</v>
      </c>
      <c r="L47" s="98">
        <v>161.25</v>
      </c>
      <c r="M47" s="98">
        <v>26</v>
      </c>
      <c r="N47" s="98">
        <v>156.20000000000002</v>
      </c>
      <c r="O47" s="98">
        <v>34.4</v>
      </c>
      <c r="P47" s="98">
        <v>139.20000000000002</v>
      </c>
      <c r="Q47" s="98">
        <v>198.4</v>
      </c>
      <c r="R47" s="98">
        <v>203.20000000000002</v>
      </c>
      <c r="S47" s="98">
        <v>377.6</v>
      </c>
      <c r="T47" s="98">
        <v>377.6</v>
      </c>
      <c r="U47" s="98"/>
      <c r="V47" s="98"/>
      <c r="W47" s="98">
        <v>1848</v>
      </c>
      <c r="X47" s="98">
        <v>1353</v>
      </c>
      <c r="Y47" s="98">
        <v>0</v>
      </c>
      <c r="Z47" s="98">
        <v>4144.8</v>
      </c>
      <c r="AA47" s="98">
        <v>1755.6000000000001</v>
      </c>
      <c r="AB47" s="99">
        <v>0</v>
      </c>
      <c r="AC47" s="81"/>
      <c r="AD47" s="81"/>
      <c r="AE47" s="81"/>
      <c r="AF47" s="98">
        <v>29.400000000000002</v>
      </c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>
        <v>2.36</v>
      </c>
      <c r="C48" s="98">
        <v>3.04</v>
      </c>
      <c r="D48" s="98">
        <v>3.5000000000000003E-2</v>
      </c>
      <c r="E48" s="98">
        <v>990</v>
      </c>
      <c r="F48" s="98">
        <v>1430</v>
      </c>
      <c r="G48" s="98">
        <v>55.2</v>
      </c>
      <c r="H48" s="98">
        <v>426.40000000000003</v>
      </c>
      <c r="I48" s="98">
        <v>426.40000000000003</v>
      </c>
      <c r="J48" s="98">
        <v>608.4</v>
      </c>
      <c r="K48" s="98">
        <v>607.20000000000005</v>
      </c>
      <c r="L48" s="98">
        <v>143.25</v>
      </c>
      <c r="M48" s="98">
        <v>25.6</v>
      </c>
      <c r="N48" s="98">
        <v>154</v>
      </c>
      <c r="O48" s="98">
        <v>32.6</v>
      </c>
      <c r="P48" s="98">
        <v>138.20000000000002</v>
      </c>
      <c r="Q48" s="98">
        <v>194.6</v>
      </c>
      <c r="R48" s="98">
        <v>219</v>
      </c>
      <c r="S48" s="98">
        <v>401.6</v>
      </c>
      <c r="T48" s="98">
        <v>401.6</v>
      </c>
      <c r="U48" s="98"/>
      <c r="V48" s="98"/>
      <c r="W48" s="98">
        <v>1977.8</v>
      </c>
      <c r="X48" s="98">
        <v>1394.8</v>
      </c>
      <c r="Y48" s="98">
        <v>0</v>
      </c>
      <c r="Z48" s="98">
        <v>4138.2</v>
      </c>
      <c r="AA48" s="98">
        <v>1676.4</v>
      </c>
      <c r="AB48" s="99">
        <v>0</v>
      </c>
      <c r="AC48" s="81"/>
      <c r="AD48" s="81"/>
      <c r="AE48" s="81"/>
      <c r="AF48" s="98">
        <v>28.8</v>
      </c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>
        <v>2.88</v>
      </c>
      <c r="C49" s="98">
        <v>2.92</v>
      </c>
      <c r="D49" s="98">
        <v>3.1E-2</v>
      </c>
      <c r="E49" s="98">
        <v>1052</v>
      </c>
      <c r="F49" s="98">
        <v>1672</v>
      </c>
      <c r="G49" s="98">
        <v>83.4</v>
      </c>
      <c r="H49" s="98">
        <v>440</v>
      </c>
      <c r="I49" s="98">
        <v>440</v>
      </c>
      <c r="J49" s="98">
        <v>735.6</v>
      </c>
      <c r="K49" s="98">
        <v>736.80000000000007</v>
      </c>
      <c r="L49" s="98">
        <v>133.19999999999999</v>
      </c>
      <c r="M49" s="98">
        <v>66.400000000000006</v>
      </c>
      <c r="N49" s="98">
        <v>143.4</v>
      </c>
      <c r="O49" s="98">
        <v>56.2</v>
      </c>
      <c r="P49" s="98">
        <v>134.6</v>
      </c>
      <c r="Q49" s="98">
        <v>181.6</v>
      </c>
      <c r="R49" s="98">
        <v>283.40000000000003</v>
      </c>
      <c r="S49" s="98">
        <v>436</v>
      </c>
      <c r="T49" s="98">
        <v>436.40000000000003</v>
      </c>
      <c r="U49" s="98"/>
      <c r="V49" s="98"/>
      <c r="W49" s="98">
        <v>2270.4</v>
      </c>
      <c r="X49" s="98">
        <v>1482.8</v>
      </c>
      <c r="Y49" s="98">
        <v>0</v>
      </c>
      <c r="Z49" s="98">
        <v>4032.6</v>
      </c>
      <c r="AA49" s="98">
        <v>1419</v>
      </c>
      <c r="AB49" s="99">
        <v>0</v>
      </c>
      <c r="AC49" s="81"/>
      <c r="AD49" s="81"/>
      <c r="AE49" s="81"/>
      <c r="AF49" s="98">
        <v>25.8</v>
      </c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>
        <v>2.3199999999999998</v>
      </c>
      <c r="C50" s="98">
        <v>2.92</v>
      </c>
      <c r="D50" s="98">
        <v>3.1E-2</v>
      </c>
      <c r="E50" s="98">
        <v>912</v>
      </c>
      <c r="F50" s="98">
        <v>1732</v>
      </c>
      <c r="G50" s="98">
        <v>77.7</v>
      </c>
      <c r="H50" s="98">
        <v>475.2</v>
      </c>
      <c r="I50" s="98">
        <v>475.6</v>
      </c>
      <c r="J50" s="98">
        <v>756</v>
      </c>
      <c r="K50" s="98">
        <v>754.80000000000007</v>
      </c>
      <c r="L50" s="98">
        <v>63.15</v>
      </c>
      <c r="M50" s="98">
        <v>93.2</v>
      </c>
      <c r="N50" s="98">
        <v>138.4</v>
      </c>
      <c r="O50" s="98">
        <v>44.6</v>
      </c>
      <c r="P50" s="98">
        <v>8.1999999999999993</v>
      </c>
      <c r="Q50" s="98">
        <v>173.4</v>
      </c>
      <c r="R50" s="98">
        <v>307.60000000000002</v>
      </c>
      <c r="S50" s="98">
        <v>470.40000000000003</v>
      </c>
      <c r="T50" s="98">
        <v>469.6</v>
      </c>
      <c r="U50" s="98"/>
      <c r="V50" s="98"/>
      <c r="W50" s="98">
        <v>2349.6</v>
      </c>
      <c r="X50" s="98">
        <v>1460.8</v>
      </c>
      <c r="Y50" s="98">
        <v>0</v>
      </c>
      <c r="Z50" s="98">
        <v>3966.6</v>
      </c>
      <c r="AA50" s="98">
        <v>1379.4</v>
      </c>
      <c r="AB50" s="99">
        <v>0</v>
      </c>
      <c r="AC50" s="81"/>
      <c r="AD50" s="81"/>
      <c r="AE50" s="81"/>
      <c r="AF50" s="98">
        <v>26.400000000000002</v>
      </c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>
        <v>2.36</v>
      </c>
      <c r="C51" s="98">
        <v>2.96</v>
      </c>
      <c r="D51" s="98">
        <v>2.6000000000000002E-2</v>
      </c>
      <c r="E51" s="98">
        <v>818</v>
      </c>
      <c r="F51" s="98">
        <v>1670</v>
      </c>
      <c r="G51" s="98">
        <v>74.7</v>
      </c>
      <c r="H51" s="98">
        <v>460.8</v>
      </c>
      <c r="I51" s="98">
        <v>460.40000000000003</v>
      </c>
      <c r="J51" s="98">
        <v>752.4</v>
      </c>
      <c r="K51" s="98">
        <v>753.6</v>
      </c>
      <c r="L51" s="98">
        <v>3.75</v>
      </c>
      <c r="M51" s="98">
        <v>74</v>
      </c>
      <c r="N51" s="98">
        <v>140</v>
      </c>
      <c r="O51" s="98">
        <v>27.2</v>
      </c>
      <c r="P51" s="98">
        <v>0</v>
      </c>
      <c r="Q51" s="98">
        <v>182.6</v>
      </c>
      <c r="R51" s="98">
        <v>327.2</v>
      </c>
      <c r="S51" s="98">
        <v>406.40000000000003</v>
      </c>
      <c r="T51" s="98">
        <v>407.2</v>
      </c>
      <c r="U51" s="98"/>
      <c r="V51" s="98"/>
      <c r="W51" s="98">
        <v>2248.4</v>
      </c>
      <c r="X51" s="98">
        <v>1353</v>
      </c>
      <c r="Y51" s="98">
        <v>0</v>
      </c>
      <c r="Z51" s="98">
        <v>3907.2000000000003</v>
      </c>
      <c r="AA51" s="98">
        <v>1432.2</v>
      </c>
      <c r="AB51" s="99">
        <v>0</v>
      </c>
      <c r="AF51" s="98">
        <v>30.6</v>
      </c>
    </row>
    <row r="52" spans="1:54" x14ac:dyDescent="0.2">
      <c r="A52" s="97" t="s">
        <v>14</v>
      </c>
      <c r="B52" s="98">
        <v>2.36</v>
      </c>
      <c r="C52" s="98">
        <v>2.96</v>
      </c>
      <c r="D52" s="98">
        <v>2.3E-2</v>
      </c>
      <c r="E52" s="98">
        <v>896</v>
      </c>
      <c r="F52" s="98">
        <v>1624</v>
      </c>
      <c r="G52" s="98">
        <v>65.5</v>
      </c>
      <c r="H52" s="98">
        <v>429.6</v>
      </c>
      <c r="I52" s="98">
        <v>429.6</v>
      </c>
      <c r="J52" s="98">
        <v>798</v>
      </c>
      <c r="K52" s="98">
        <v>797.4</v>
      </c>
      <c r="L52" s="98">
        <v>146.4</v>
      </c>
      <c r="M52" s="98">
        <v>57.6</v>
      </c>
      <c r="N52" s="98">
        <v>123.2</v>
      </c>
      <c r="O52" s="98">
        <v>34.800000000000004</v>
      </c>
      <c r="P52" s="98">
        <v>0</v>
      </c>
      <c r="Q52" s="98">
        <v>170.8</v>
      </c>
      <c r="R52" s="98">
        <v>241.4</v>
      </c>
      <c r="S52" s="98">
        <v>410.40000000000003</v>
      </c>
      <c r="T52" s="98">
        <v>409.6</v>
      </c>
      <c r="U52" s="98"/>
      <c r="V52" s="98"/>
      <c r="W52" s="98">
        <v>2178</v>
      </c>
      <c r="X52" s="98">
        <v>1386</v>
      </c>
      <c r="Y52" s="98">
        <v>0</v>
      </c>
      <c r="Z52" s="98">
        <v>3900.6</v>
      </c>
      <c r="AA52" s="98">
        <v>1452</v>
      </c>
      <c r="AB52" s="99">
        <v>0</v>
      </c>
      <c r="AF52" s="98">
        <v>15.6</v>
      </c>
    </row>
    <row r="53" spans="1:54" x14ac:dyDescent="0.2">
      <c r="A53" s="97" t="s">
        <v>15</v>
      </c>
      <c r="B53" s="98">
        <v>2.64</v>
      </c>
      <c r="C53" s="98">
        <v>3.04</v>
      </c>
      <c r="D53" s="98">
        <v>2.4E-2</v>
      </c>
      <c r="E53" s="98">
        <v>986</v>
      </c>
      <c r="F53" s="98">
        <v>1450</v>
      </c>
      <c r="G53" s="98">
        <v>57.800000000000004</v>
      </c>
      <c r="H53" s="98">
        <v>455.2</v>
      </c>
      <c r="I53" s="98">
        <v>455.2</v>
      </c>
      <c r="J53" s="98">
        <v>705.6</v>
      </c>
      <c r="K53" s="98">
        <v>706.2</v>
      </c>
      <c r="L53" s="98">
        <v>260.10000000000002</v>
      </c>
      <c r="M53" s="98">
        <v>23.6</v>
      </c>
      <c r="N53" s="98">
        <v>140.6</v>
      </c>
      <c r="O53" s="98">
        <v>29.2</v>
      </c>
      <c r="P53" s="98">
        <v>0</v>
      </c>
      <c r="Q53" s="98">
        <v>174</v>
      </c>
      <c r="R53" s="98">
        <v>204.8</v>
      </c>
      <c r="S53" s="98">
        <v>354.40000000000003</v>
      </c>
      <c r="T53" s="98">
        <v>354.8</v>
      </c>
      <c r="U53" s="98"/>
      <c r="V53" s="98"/>
      <c r="W53" s="98">
        <v>1997.6000000000001</v>
      </c>
      <c r="X53" s="98">
        <v>1491.6000000000001</v>
      </c>
      <c r="Y53" s="98">
        <v>0</v>
      </c>
      <c r="Z53" s="98">
        <v>3986.4</v>
      </c>
      <c r="AA53" s="98">
        <v>1537.8</v>
      </c>
      <c r="AB53" s="99">
        <v>0</v>
      </c>
      <c r="AF53" s="98">
        <v>23.400000000000002</v>
      </c>
    </row>
    <row r="54" spans="1:54" x14ac:dyDescent="0.2">
      <c r="A54" s="97" t="s">
        <v>16</v>
      </c>
      <c r="B54" s="98">
        <v>2.3199999999999998</v>
      </c>
      <c r="C54" s="98">
        <v>2.96</v>
      </c>
      <c r="D54" s="98">
        <v>2.3E-2</v>
      </c>
      <c r="E54" s="98">
        <v>996</v>
      </c>
      <c r="F54" s="98">
        <v>1592</v>
      </c>
      <c r="G54" s="98">
        <v>87.7</v>
      </c>
      <c r="H54" s="98">
        <v>426.40000000000003</v>
      </c>
      <c r="I54" s="98">
        <v>426</v>
      </c>
      <c r="J54" s="98">
        <v>757.2</v>
      </c>
      <c r="K54" s="98">
        <v>757.2</v>
      </c>
      <c r="L54" s="98">
        <v>237.45000000000002</v>
      </c>
      <c r="M54" s="98">
        <v>53</v>
      </c>
      <c r="N54" s="98">
        <v>135.19999999999999</v>
      </c>
      <c r="O54" s="98">
        <v>37.800000000000004</v>
      </c>
      <c r="P54" s="98">
        <v>0</v>
      </c>
      <c r="Q54" s="98">
        <v>182</v>
      </c>
      <c r="R54" s="98">
        <v>246.8</v>
      </c>
      <c r="S54" s="98">
        <v>397.6</v>
      </c>
      <c r="T54" s="98">
        <v>397.6</v>
      </c>
      <c r="U54" s="98"/>
      <c r="V54" s="98"/>
      <c r="W54" s="98">
        <v>2180.1999999999998</v>
      </c>
      <c r="X54" s="98">
        <v>1493.8</v>
      </c>
      <c r="Y54" s="98">
        <v>0</v>
      </c>
      <c r="Z54" s="98">
        <v>3887.4</v>
      </c>
      <c r="AA54" s="98">
        <v>1379.4</v>
      </c>
      <c r="AB54" s="99">
        <v>0</v>
      </c>
      <c r="AF54" s="98">
        <v>20.400000000000002</v>
      </c>
    </row>
    <row r="55" spans="1:54" x14ac:dyDescent="0.2">
      <c r="A55" s="97" t="s">
        <v>17</v>
      </c>
      <c r="B55" s="98">
        <v>2.2800000000000002</v>
      </c>
      <c r="C55" s="98">
        <v>2.96</v>
      </c>
      <c r="D55" s="98">
        <v>2.3E-2</v>
      </c>
      <c r="E55" s="98">
        <v>1032</v>
      </c>
      <c r="F55" s="98">
        <v>1576</v>
      </c>
      <c r="G55" s="98">
        <v>66.900000000000006</v>
      </c>
      <c r="H55" s="98">
        <v>458.40000000000003</v>
      </c>
      <c r="I55" s="98">
        <v>458.8</v>
      </c>
      <c r="J55" s="98">
        <v>756</v>
      </c>
      <c r="K55" s="98">
        <v>755.4</v>
      </c>
      <c r="L55" s="98">
        <v>228.3</v>
      </c>
      <c r="M55" s="98">
        <v>79.600000000000009</v>
      </c>
      <c r="N55" s="98">
        <v>124.8</v>
      </c>
      <c r="O55" s="98">
        <v>50.6</v>
      </c>
      <c r="P55" s="98">
        <v>0</v>
      </c>
      <c r="Q55" s="98">
        <v>188.6</v>
      </c>
      <c r="R55" s="98">
        <v>247</v>
      </c>
      <c r="S55" s="98">
        <v>380</v>
      </c>
      <c r="T55" s="98">
        <v>380</v>
      </c>
      <c r="U55" s="98"/>
      <c r="V55" s="98"/>
      <c r="W55" s="98">
        <v>2140.6</v>
      </c>
      <c r="X55" s="98">
        <v>1570.8</v>
      </c>
      <c r="Y55" s="98">
        <v>0</v>
      </c>
      <c r="Z55" s="98">
        <v>3907.2000000000003</v>
      </c>
      <c r="AA55" s="98">
        <v>1386</v>
      </c>
      <c r="AB55" s="99">
        <v>0</v>
      </c>
      <c r="AF55" s="98">
        <v>21</v>
      </c>
    </row>
    <row r="56" spans="1:54" x14ac:dyDescent="0.2">
      <c r="A56" s="97" t="s">
        <v>18</v>
      </c>
      <c r="B56" s="98">
        <v>2.48</v>
      </c>
      <c r="C56" s="98">
        <v>2.92</v>
      </c>
      <c r="D56" s="98">
        <v>2.3E-2</v>
      </c>
      <c r="E56" s="98">
        <v>986</v>
      </c>
      <c r="F56" s="98">
        <v>1624</v>
      </c>
      <c r="G56" s="98">
        <v>72.100000000000009</v>
      </c>
      <c r="H56" s="98">
        <v>442.40000000000003</v>
      </c>
      <c r="I56" s="98">
        <v>442</v>
      </c>
      <c r="J56" s="98">
        <v>759.6</v>
      </c>
      <c r="K56" s="98">
        <v>760.2</v>
      </c>
      <c r="L56" s="98">
        <v>211.05</v>
      </c>
      <c r="M56" s="98">
        <v>55.4</v>
      </c>
      <c r="N56" s="98">
        <v>139</v>
      </c>
      <c r="O56" s="98">
        <v>38.4</v>
      </c>
      <c r="P56" s="98">
        <v>0</v>
      </c>
      <c r="Q56" s="98">
        <v>194.20000000000002</v>
      </c>
      <c r="R56" s="98">
        <v>276</v>
      </c>
      <c r="S56" s="98">
        <v>393.6</v>
      </c>
      <c r="T56" s="98">
        <v>393.6</v>
      </c>
      <c r="U56" s="98"/>
      <c r="V56" s="98"/>
      <c r="W56" s="98">
        <v>2186.8000000000002</v>
      </c>
      <c r="X56" s="98">
        <v>1504.8</v>
      </c>
      <c r="Y56" s="98">
        <v>0</v>
      </c>
      <c r="Z56" s="98">
        <v>3953.4</v>
      </c>
      <c r="AA56" s="98">
        <v>1399.2</v>
      </c>
      <c r="AB56" s="99">
        <v>0</v>
      </c>
      <c r="AF56" s="98">
        <v>21.6</v>
      </c>
    </row>
    <row r="57" spans="1:54" x14ac:dyDescent="0.2">
      <c r="A57" s="97" t="s">
        <v>19</v>
      </c>
      <c r="B57" s="98">
        <v>2.3199999999999998</v>
      </c>
      <c r="C57" s="98">
        <v>2.96</v>
      </c>
      <c r="D57" s="98">
        <v>2.4E-2</v>
      </c>
      <c r="E57" s="98">
        <v>1056</v>
      </c>
      <c r="F57" s="98">
        <v>1602</v>
      </c>
      <c r="G57" s="98">
        <v>77.600000000000009</v>
      </c>
      <c r="H57" s="98">
        <v>448.8</v>
      </c>
      <c r="I57" s="98">
        <v>448.8</v>
      </c>
      <c r="J57" s="98">
        <v>793.2</v>
      </c>
      <c r="K57" s="98">
        <v>793.2</v>
      </c>
      <c r="L57" s="98">
        <v>208.65</v>
      </c>
      <c r="M57" s="98">
        <v>51</v>
      </c>
      <c r="N57" s="98">
        <v>139</v>
      </c>
      <c r="O57" s="98">
        <v>37.6</v>
      </c>
      <c r="P57" s="98">
        <v>81.600000000000009</v>
      </c>
      <c r="Q57" s="98">
        <v>181.20000000000002</v>
      </c>
      <c r="R57" s="98">
        <v>242.20000000000002</v>
      </c>
      <c r="S57" s="98">
        <v>372.8</v>
      </c>
      <c r="T57" s="98">
        <v>372.8</v>
      </c>
      <c r="U57" s="98"/>
      <c r="V57" s="98"/>
      <c r="W57" s="98">
        <v>2142.8000000000002</v>
      </c>
      <c r="X57" s="98">
        <v>1502.6000000000001</v>
      </c>
      <c r="Y57" s="98">
        <v>0</v>
      </c>
      <c r="Z57" s="98">
        <v>4032.6</v>
      </c>
      <c r="AA57" s="98">
        <v>1511.4</v>
      </c>
      <c r="AB57" s="99">
        <v>0</v>
      </c>
      <c r="AF57" s="98">
        <v>23.400000000000002</v>
      </c>
    </row>
    <row r="58" spans="1:54" x14ac:dyDescent="0.2">
      <c r="A58" s="97" t="s">
        <v>20</v>
      </c>
      <c r="B58" s="98">
        <v>2.36</v>
      </c>
      <c r="C58" s="98">
        <v>3</v>
      </c>
      <c r="D58" s="98">
        <v>2.4E-2</v>
      </c>
      <c r="E58" s="98">
        <v>1128</v>
      </c>
      <c r="F58" s="98">
        <v>1462</v>
      </c>
      <c r="G58" s="98">
        <v>61.7</v>
      </c>
      <c r="H58" s="98">
        <v>458.40000000000003</v>
      </c>
      <c r="I58" s="98">
        <v>458.40000000000003</v>
      </c>
      <c r="J58" s="98">
        <v>712.80000000000007</v>
      </c>
      <c r="K58" s="98">
        <v>712.2</v>
      </c>
      <c r="L58" s="98">
        <v>210.3</v>
      </c>
      <c r="M58" s="98">
        <v>54.4</v>
      </c>
      <c r="N58" s="98">
        <v>145.20000000000002</v>
      </c>
      <c r="O58" s="98">
        <v>32.6</v>
      </c>
      <c r="P58" s="98">
        <v>134.80000000000001</v>
      </c>
      <c r="Q58" s="98">
        <v>200.6</v>
      </c>
      <c r="R58" s="98">
        <v>215.8</v>
      </c>
      <c r="S58" s="98">
        <v>339.2</v>
      </c>
      <c r="T58" s="98">
        <v>339.6</v>
      </c>
      <c r="U58" s="98"/>
      <c r="V58" s="98"/>
      <c r="W58" s="98">
        <v>1993.2</v>
      </c>
      <c r="X58" s="98">
        <v>1564.2</v>
      </c>
      <c r="Y58" s="98">
        <v>0</v>
      </c>
      <c r="Z58" s="98">
        <v>4111.8</v>
      </c>
      <c r="AA58" s="98">
        <v>1610.4</v>
      </c>
      <c r="AB58" s="99">
        <v>0</v>
      </c>
      <c r="AF58" s="98">
        <v>22.2</v>
      </c>
    </row>
    <row r="59" spans="1:54" x14ac:dyDescent="0.2">
      <c r="A59" s="97" t="s">
        <v>21</v>
      </c>
      <c r="B59" s="98">
        <v>2.6</v>
      </c>
      <c r="C59" s="98">
        <v>3.04</v>
      </c>
      <c r="D59" s="98">
        <v>2.5000000000000001E-2</v>
      </c>
      <c r="E59" s="98">
        <v>1076</v>
      </c>
      <c r="F59" s="98">
        <v>1418</v>
      </c>
      <c r="G59" s="98">
        <v>59.9</v>
      </c>
      <c r="H59" s="98">
        <v>409.6</v>
      </c>
      <c r="I59" s="98">
        <v>410</v>
      </c>
      <c r="J59" s="98">
        <v>715.2</v>
      </c>
      <c r="K59" s="98">
        <v>715.80000000000007</v>
      </c>
      <c r="L59" s="98">
        <v>216.75</v>
      </c>
      <c r="M59" s="98">
        <v>42.800000000000004</v>
      </c>
      <c r="N59" s="98">
        <v>139.6</v>
      </c>
      <c r="O59" s="98">
        <v>34</v>
      </c>
      <c r="P59" s="98">
        <v>144</v>
      </c>
      <c r="Q59" s="98">
        <v>198.6</v>
      </c>
      <c r="R59" s="98">
        <v>192.6</v>
      </c>
      <c r="S59" s="98">
        <v>320</v>
      </c>
      <c r="T59" s="98">
        <v>319.60000000000002</v>
      </c>
      <c r="U59" s="98"/>
      <c r="V59" s="98"/>
      <c r="W59" s="98">
        <v>1958</v>
      </c>
      <c r="X59" s="98">
        <v>1513.6000000000001</v>
      </c>
      <c r="Y59" s="98">
        <v>0</v>
      </c>
      <c r="Z59" s="98">
        <v>4144.8</v>
      </c>
      <c r="AA59" s="98">
        <v>1669.8</v>
      </c>
      <c r="AB59" s="99">
        <v>0</v>
      </c>
      <c r="AF59" s="98">
        <v>22.8</v>
      </c>
    </row>
    <row r="60" spans="1:54" x14ac:dyDescent="0.2">
      <c r="A60" s="97" t="s">
        <v>22</v>
      </c>
      <c r="B60" s="98">
        <v>2.3199999999999998</v>
      </c>
      <c r="C60" s="98">
        <v>3</v>
      </c>
      <c r="D60" s="98">
        <v>2.4E-2</v>
      </c>
      <c r="E60" s="98">
        <v>1104</v>
      </c>
      <c r="F60" s="98">
        <v>1510</v>
      </c>
      <c r="G60" s="98">
        <v>55.4</v>
      </c>
      <c r="H60" s="98">
        <v>475.2</v>
      </c>
      <c r="I60" s="98">
        <v>474.8</v>
      </c>
      <c r="J60" s="98">
        <v>764.4</v>
      </c>
      <c r="K60" s="98">
        <v>763.80000000000007</v>
      </c>
      <c r="L60" s="98">
        <v>154.95000000000002</v>
      </c>
      <c r="M60" s="98">
        <v>59</v>
      </c>
      <c r="N60" s="98">
        <v>143.20000000000002</v>
      </c>
      <c r="O60" s="98">
        <v>30.400000000000002</v>
      </c>
      <c r="P60" s="98">
        <v>143</v>
      </c>
      <c r="Q60" s="98">
        <v>210.6</v>
      </c>
      <c r="R60" s="98">
        <v>222.4</v>
      </c>
      <c r="S60" s="98">
        <v>331.2</v>
      </c>
      <c r="T60" s="98">
        <v>331.2</v>
      </c>
      <c r="U60" s="98"/>
      <c r="V60" s="98"/>
      <c r="W60" s="98">
        <v>2074.6</v>
      </c>
      <c r="X60" s="98">
        <v>1544.4</v>
      </c>
      <c r="Y60" s="98">
        <v>0</v>
      </c>
      <c r="Z60" s="98">
        <v>4164.6000000000004</v>
      </c>
      <c r="AA60" s="98">
        <v>1610.4</v>
      </c>
      <c r="AB60" s="99">
        <v>0</v>
      </c>
      <c r="AF60" s="98">
        <v>22.8</v>
      </c>
    </row>
    <row r="61" spans="1:54" x14ac:dyDescent="0.2">
      <c r="A61" s="97" t="s">
        <v>23</v>
      </c>
      <c r="B61" s="98">
        <v>2.3199999999999998</v>
      </c>
      <c r="C61" s="98">
        <v>3.04</v>
      </c>
      <c r="D61" s="98">
        <v>2.4E-2</v>
      </c>
      <c r="E61" s="98">
        <v>1026</v>
      </c>
      <c r="F61" s="98">
        <v>1484</v>
      </c>
      <c r="G61" s="98">
        <v>62.4</v>
      </c>
      <c r="H61" s="98">
        <v>464</v>
      </c>
      <c r="I61" s="98">
        <v>464.40000000000003</v>
      </c>
      <c r="J61" s="98">
        <v>736.80000000000007</v>
      </c>
      <c r="K61" s="98">
        <v>736.80000000000007</v>
      </c>
      <c r="L61" s="98">
        <v>143.4</v>
      </c>
      <c r="M61" s="98">
        <v>32.4</v>
      </c>
      <c r="N61" s="98">
        <v>148.20000000000002</v>
      </c>
      <c r="O61" s="98">
        <v>36.200000000000003</v>
      </c>
      <c r="P61" s="98">
        <v>139</v>
      </c>
      <c r="Q61" s="98">
        <v>180.4</v>
      </c>
      <c r="R61" s="98">
        <v>205</v>
      </c>
      <c r="S61" s="98">
        <v>339.2</v>
      </c>
      <c r="T61" s="98">
        <v>339.6</v>
      </c>
      <c r="U61" s="98"/>
      <c r="V61" s="98"/>
      <c r="W61" s="98">
        <v>2041.6000000000001</v>
      </c>
      <c r="X61" s="98">
        <v>1430</v>
      </c>
      <c r="Y61" s="98">
        <v>0</v>
      </c>
      <c r="Z61" s="98">
        <v>4125</v>
      </c>
      <c r="AA61" s="98">
        <v>1636.8</v>
      </c>
      <c r="AB61" s="99">
        <v>0</v>
      </c>
      <c r="AF61" s="98">
        <v>23.400000000000002</v>
      </c>
    </row>
    <row r="62" spans="1:54" x14ac:dyDescent="0.2">
      <c r="A62" s="97" t="s">
        <v>24</v>
      </c>
      <c r="B62" s="98">
        <v>2.36</v>
      </c>
      <c r="C62" s="98">
        <v>3.08</v>
      </c>
      <c r="D62" s="98">
        <v>2.5000000000000001E-2</v>
      </c>
      <c r="E62" s="98">
        <v>978</v>
      </c>
      <c r="F62" s="98">
        <v>1460</v>
      </c>
      <c r="G62" s="98">
        <v>60.4</v>
      </c>
      <c r="H62" s="98">
        <v>400.8</v>
      </c>
      <c r="I62" s="98">
        <v>400.40000000000003</v>
      </c>
      <c r="J62" s="98">
        <v>742.80000000000007</v>
      </c>
      <c r="K62" s="98">
        <v>743.4</v>
      </c>
      <c r="L62" s="98">
        <v>141.30000000000001</v>
      </c>
      <c r="M62" s="98">
        <v>60.6</v>
      </c>
      <c r="N62" s="98">
        <v>123.2</v>
      </c>
      <c r="O62" s="98">
        <v>37.200000000000003</v>
      </c>
      <c r="P62" s="98">
        <v>136.80000000000001</v>
      </c>
      <c r="Q62" s="98">
        <v>171</v>
      </c>
      <c r="R62" s="98">
        <v>209.6</v>
      </c>
      <c r="S62" s="98">
        <v>331.2</v>
      </c>
      <c r="T62" s="98">
        <v>330.8</v>
      </c>
      <c r="U62" s="98"/>
      <c r="V62" s="98"/>
      <c r="W62" s="98">
        <v>2021.8</v>
      </c>
      <c r="X62" s="98">
        <v>1353</v>
      </c>
      <c r="Y62" s="98">
        <v>0</v>
      </c>
      <c r="Z62" s="98">
        <v>4078.8</v>
      </c>
      <c r="AA62" s="98">
        <v>1676.4</v>
      </c>
      <c r="AB62" s="99">
        <v>0</v>
      </c>
      <c r="AF62" s="98">
        <v>22.8</v>
      </c>
    </row>
    <row r="63" spans="1:54" x14ac:dyDescent="0.2">
      <c r="A63" s="97" t="s">
        <v>25</v>
      </c>
      <c r="B63" s="98">
        <v>2.16</v>
      </c>
      <c r="C63" s="98">
        <v>3.08</v>
      </c>
      <c r="D63" s="98">
        <v>2.4E-2</v>
      </c>
      <c r="E63" s="98">
        <v>928</v>
      </c>
      <c r="F63" s="98">
        <v>1442</v>
      </c>
      <c r="G63" s="98">
        <v>55.9</v>
      </c>
      <c r="H63" s="98">
        <v>389.6</v>
      </c>
      <c r="I63" s="98">
        <v>389.6</v>
      </c>
      <c r="J63" s="98">
        <v>748.80000000000007</v>
      </c>
      <c r="K63" s="98">
        <v>748.2</v>
      </c>
      <c r="L63" s="98">
        <v>127.65</v>
      </c>
      <c r="M63" s="98">
        <v>40.800000000000004</v>
      </c>
      <c r="N63" s="98">
        <v>118.2</v>
      </c>
      <c r="O63" s="98">
        <v>38</v>
      </c>
      <c r="P63" s="98">
        <v>146.20000000000002</v>
      </c>
      <c r="Q63" s="98">
        <v>163.6</v>
      </c>
      <c r="R63" s="98">
        <v>191.8</v>
      </c>
      <c r="S63" s="98">
        <v>327.2</v>
      </c>
      <c r="T63" s="98">
        <v>327.2</v>
      </c>
      <c r="U63" s="98"/>
      <c r="V63" s="98"/>
      <c r="W63" s="98">
        <v>1969</v>
      </c>
      <c r="X63" s="98">
        <v>1276</v>
      </c>
      <c r="Y63" s="98">
        <v>0</v>
      </c>
      <c r="Z63" s="98">
        <v>4026</v>
      </c>
      <c r="AA63" s="98">
        <v>1689.6000000000001</v>
      </c>
      <c r="AB63" s="99">
        <v>0</v>
      </c>
      <c r="AF63" s="98">
        <v>23.400000000000002</v>
      </c>
    </row>
    <row r="64" spans="1:54" ht="13.5" thickBot="1" x14ac:dyDescent="0.25">
      <c r="A64" s="100" t="s">
        <v>26</v>
      </c>
      <c r="B64" s="101">
        <v>2</v>
      </c>
      <c r="C64" s="101">
        <v>3.12</v>
      </c>
      <c r="D64" s="101">
        <v>2.4E-2</v>
      </c>
      <c r="E64" s="101">
        <v>1008</v>
      </c>
      <c r="F64" s="101">
        <v>1452</v>
      </c>
      <c r="G64" s="101">
        <v>64.400000000000006</v>
      </c>
      <c r="H64" s="101">
        <v>430.40000000000003</v>
      </c>
      <c r="I64" s="101">
        <v>430.40000000000003</v>
      </c>
      <c r="J64" s="101">
        <v>747.6</v>
      </c>
      <c r="K64" s="101">
        <v>747.6</v>
      </c>
      <c r="L64" s="101">
        <v>117.9</v>
      </c>
      <c r="M64" s="101">
        <v>47.4</v>
      </c>
      <c r="N64" s="101">
        <v>131.19999999999999</v>
      </c>
      <c r="O64" s="101">
        <v>36.800000000000004</v>
      </c>
      <c r="P64" s="101">
        <v>180.6</v>
      </c>
      <c r="Q64" s="101">
        <v>162.80000000000001</v>
      </c>
      <c r="R64" s="101">
        <v>173.6</v>
      </c>
      <c r="S64" s="101">
        <v>345.6</v>
      </c>
      <c r="T64" s="101">
        <v>345.6</v>
      </c>
      <c r="U64" s="101"/>
      <c r="V64" s="101"/>
      <c r="W64" s="101">
        <v>1960.2</v>
      </c>
      <c r="X64" s="101">
        <v>1348.6000000000001</v>
      </c>
      <c r="Y64" s="101">
        <v>0</v>
      </c>
      <c r="Z64" s="101">
        <v>4125</v>
      </c>
      <c r="AA64" s="101">
        <v>1716</v>
      </c>
      <c r="AB64" s="102">
        <v>0</v>
      </c>
      <c r="AF64" s="101">
        <v>24</v>
      </c>
    </row>
    <row r="71" spans="1:54" ht="18" x14ac:dyDescent="0.25">
      <c r="A71" s="133" t="s">
        <v>113</v>
      </c>
      <c r="B71" s="134"/>
      <c r="C71" s="134"/>
      <c r="D71" s="134"/>
      <c r="E71" s="134"/>
      <c r="F71" s="134"/>
      <c r="G71" s="134"/>
      <c r="H71" s="134"/>
      <c r="I71" s="134"/>
      <c r="J71" s="134"/>
      <c r="K71" s="134"/>
      <c r="L71" s="103"/>
      <c r="M71" s="103"/>
      <c r="N71" s="103"/>
      <c r="BB71" s="1"/>
    </row>
    <row r="72" spans="1:54" x14ac:dyDescent="0.2">
      <c r="A72" s="104"/>
      <c r="B72" s="104"/>
      <c r="C72" s="104"/>
      <c r="D72" s="104"/>
      <c r="E72" s="104"/>
      <c r="F72" s="104"/>
      <c r="G72" s="104"/>
      <c r="H72" s="104"/>
      <c r="I72" s="104"/>
      <c r="J72" s="81"/>
      <c r="K72" s="81"/>
      <c r="L72" s="81"/>
      <c r="M72" s="81"/>
      <c r="N72" s="81"/>
      <c r="BB72" s="1"/>
    </row>
    <row r="73" spans="1:54" ht="18.75" thickBot="1" x14ac:dyDescent="0.3">
      <c r="A73" s="135" t="s">
        <v>68</v>
      </c>
      <c r="B73" s="136"/>
      <c r="C73" s="136"/>
      <c r="D73" s="136"/>
      <c r="E73" s="136"/>
      <c r="F73" s="104"/>
      <c r="G73" s="135" t="s">
        <v>69</v>
      </c>
      <c r="H73" s="136"/>
      <c r="I73" s="136"/>
      <c r="J73" s="136"/>
      <c r="K73" s="136"/>
      <c r="L73" s="81"/>
      <c r="M73" s="81"/>
      <c r="N73" s="81"/>
      <c r="BB73" s="1"/>
    </row>
    <row r="74" spans="1:54" ht="13.5" thickBot="1" x14ac:dyDescent="0.25">
      <c r="A74" s="137" t="s">
        <v>70</v>
      </c>
      <c r="B74" s="138"/>
      <c r="C74" s="105" t="s">
        <v>71</v>
      </c>
      <c r="D74" s="105" t="s">
        <v>72</v>
      </c>
      <c r="E74" s="105" t="s">
        <v>73</v>
      </c>
      <c r="F74" s="106"/>
      <c r="G74" s="137" t="s">
        <v>70</v>
      </c>
      <c r="H74" s="138"/>
      <c r="I74" s="105" t="s">
        <v>71</v>
      </c>
      <c r="J74" s="105" t="s">
        <v>72</v>
      </c>
      <c r="K74" s="105" t="s">
        <v>73</v>
      </c>
      <c r="L74" s="81"/>
      <c r="M74" s="81"/>
      <c r="N74" s="81"/>
      <c r="BB74" s="1"/>
    </row>
    <row r="75" spans="1:54" ht="38.25" x14ac:dyDescent="0.2">
      <c r="A75" s="107" t="s">
        <v>74</v>
      </c>
      <c r="B75" s="108" t="s">
        <v>75</v>
      </c>
      <c r="C75" s="109">
        <v>10000</v>
      </c>
      <c r="D75" s="109">
        <v>10000</v>
      </c>
      <c r="E75" s="109">
        <v>10000</v>
      </c>
      <c r="F75" s="106"/>
      <c r="G75" s="107" t="s">
        <v>74</v>
      </c>
      <c r="H75" s="108" t="s">
        <v>75</v>
      </c>
      <c r="I75" s="109">
        <v>10000</v>
      </c>
      <c r="J75" s="109">
        <v>10000</v>
      </c>
      <c r="K75" s="109">
        <v>10000</v>
      </c>
      <c r="L75" s="81"/>
      <c r="M75" s="81"/>
      <c r="N75" s="81"/>
      <c r="BB75" s="1"/>
    </row>
    <row r="76" spans="1:54" ht="38.25" x14ac:dyDescent="0.2">
      <c r="A76" s="110" t="s">
        <v>76</v>
      </c>
      <c r="B76" s="111" t="s">
        <v>77</v>
      </c>
      <c r="C76" s="112">
        <v>19</v>
      </c>
      <c r="D76" s="112">
        <v>19</v>
      </c>
      <c r="E76" s="112">
        <v>19</v>
      </c>
      <c r="F76" s="106"/>
      <c r="G76" s="110" t="s">
        <v>76</v>
      </c>
      <c r="H76" s="111" t="s">
        <v>77</v>
      </c>
      <c r="I76" s="112">
        <v>20.3</v>
      </c>
      <c r="J76" s="112">
        <v>20.3</v>
      </c>
      <c r="K76" s="112">
        <v>20.3</v>
      </c>
      <c r="L76" s="81"/>
      <c r="M76" s="81"/>
      <c r="N76" s="81"/>
      <c r="BB76" s="1"/>
    </row>
    <row r="77" spans="1:54" x14ac:dyDescent="0.2">
      <c r="A77" s="130" t="s">
        <v>78</v>
      </c>
      <c r="B77" s="111" t="s">
        <v>79</v>
      </c>
      <c r="C77" s="112">
        <v>66.62</v>
      </c>
      <c r="D77" s="112">
        <v>66.62</v>
      </c>
      <c r="E77" s="112">
        <v>66.62</v>
      </c>
      <c r="F77" s="104"/>
      <c r="G77" s="130" t="s">
        <v>78</v>
      </c>
      <c r="H77" s="111" t="s">
        <v>79</v>
      </c>
      <c r="I77" s="112">
        <v>69.900000000000006</v>
      </c>
      <c r="J77" s="112">
        <v>69.900000000000006</v>
      </c>
      <c r="K77" s="112">
        <v>69.900000000000006</v>
      </c>
      <c r="L77" s="81"/>
      <c r="M77" s="81"/>
      <c r="N77" s="81"/>
      <c r="BB77" s="1"/>
    </row>
    <row r="78" spans="1:54" x14ac:dyDescent="0.2">
      <c r="A78" s="131"/>
      <c r="B78" s="111" t="s">
        <v>80</v>
      </c>
      <c r="C78" s="112">
        <v>70.72</v>
      </c>
      <c r="D78" s="112">
        <v>70.72</v>
      </c>
      <c r="E78" s="112">
        <v>70.72</v>
      </c>
      <c r="F78" s="104"/>
      <c r="G78" s="131"/>
      <c r="H78" s="111" t="s">
        <v>80</v>
      </c>
      <c r="I78" s="112">
        <v>74.099999999999994</v>
      </c>
      <c r="J78" s="112">
        <v>74.099999999999994</v>
      </c>
      <c r="K78" s="112">
        <v>74.099999999999994</v>
      </c>
      <c r="L78" s="81"/>
      <c r="M78" s="81"/>
      <c r="N78" s="81"/>
      <c r="BB78" s="1"/>
    </row>
    <row r="79" spans="1:54" x14ac:dyDescent="0.2">
      <c r="A79" s="132"/>
      <c r="B79" s="111" t="s">
        <v>81</v>
      </c>
      <c r="C79" s="112">
        <v>55.18</v>
      </c>
      <c r="D79" s="112">
        <v>55.18</v>
      </c>
      <c r="E79" s="112">
        <v>55.18</v>
      </c>
      <c r="F79" s="104"/>
      <c r="G79" s="132"/>
      <c r="H79" s="111" t="s">
        <v>81</v>
      </c>
      <c r="I79" s="112">
        <v>57.8</v>
      </c>
      <c r="J79" s="112">
        <v>57.8</v>
      </c>
      <c r="K79" s="112">
        <v>57.8</v>
      </c>
      <c r="L79" s="81"/>
      <c r="M79" s="81"/>
      <c r="N79" s="81"/>
      <c r="BB79" s="1"/>
    </row>
    <row r="80" spans="1:54" ht="38.25" x14ac:dyDescent="0.2">
      <c r="A80" s="110" t="s">
        <v>82</v>
      </c>
      <c r="B80" s="111" t="s">
        <v>83</v>
      </c>
      <c r="C80" s="112">
        <v>0.78</v>
      </c>
      <c r="D80" s="112">
        <v>0.78</v>
      </c>
      <c r="E80" s="112">
        <v>0.78</v>
      </c>
      <c r="F80" s="104"/>
      <c r="G80" s="110" t="s">
        <v>82</v>
      </c>
      <c r="H80" s="111" t="s">
        <v>83</v>
      </c>
      <c r="I80" s="112">
        <v>0.91</v>
      </c>
      <c r="J80" s="112">
        <v>0.91</v>
      </c>
      <c r="K80" s="112">
        <v>0.91</v>
      </c>
      <c r="L80" s="113"/>
      <c r="M80" s="113"/>
      <c r="N80" s="113"/>
      <c r="BB80" s="1"/>
    </row>
    <row r="81" spans="1:54" x14ac:dyDescent="0.2">
      <c r="A81" s="130" t="s">
        <v>84</v>
      </c>
      <c r="B81" s="111" t="s">
        <v>85</v>
      </c>
      <c r="C81" s="112">
        <v>17.079999999999998</v>
      </c>
      <c r="D81" s="112">
        <v>17.079999999999998</v>
      </c>
      <c r="E81" s="112">
        <v>17.079999999999998</v>
      </c>
      <c r="F81" s="104"/>
      <c r="G81" s="130" t="s">
        <v>84</v>
      </c>
      <c r="H81" s="111" t="s">
        <v>85</v>
      </c>
      <c r="I81" s="112">
        <v>16</v>
      </c>
      <c r="J81" s="112">
        <v>16</v>
      </c>
      <c r="K81" s="112">
        <v>16</v>
      </c>
      <c r="L81" s="81"/>
      <c r="M81" s="81"/>
      <c r="N81" s="81"/>
      <c r="BB81" s="1"/>
    </row>
    <row r="82" spans="1:54" x14ac:dyDescent="0.2">
      <c r="A82" s="131"/>
      <c r="B82" s="111" t="s">
        <v>86</v>
      </c>
      <c r="C82" s="112">
        <v>10.130000000000001</v>
      </c>
      <c r="D82" s="112">
        <v>10.130000000000001</v>
      </c>
      <c r="E82" s="112">
        <v>10.130000000000001</v>
      </c>
      <c r="F82" s="104"/>
      <c r="G82" s="131"/>
      <c r="H82" s="111" t="s">
        <v>86</v>
      </c>
      <c r="I82" s="112">
        <v>10.199999999999999</v>
      </c>
      <c r="J82" s="112">
        <v>10.199999999999999</v>
      </c>
      <c r="K82" s="112">
        <v>10.199999999999999</v>
      </c>
      <c r="L82" s="81"/>
      <c r="M82" s="81"/>
      <c r="N82" s="81"/>
      <c r="BB82" s="1"/>
    </row>
    <row r="83" spans="1:54" x14ac:dyDescent="0.2">
      <c r="A83" s="132"/>
      <c r="B83" s="111" t="s">
        <v>87</v>
      </c>
      <c r="C83" s="112">
        <v>5.86</v>
      </c>
      <c r="D83" s="112">
        <v>5.86</v>
      </c>
      <c r="E83" s="112">
        <v>5.86</v>
      </c>
      <c r="F83" s="104"/>
      <c r="G83" s="132"/>
      <c r="H83" s="111" t="s">
        <v>87</v>
      </c>
      <c r="I83" s="112">
        <v>5.9</v>
      </c>
      <c r="J83" s="112">
        <v>5.9</v>
      </c>
      <c r="K83" s="112">
        <v>5.9</v>
      </c>
      <c r="L83" s="81"/>
      <c r="M83" s="81" t="s">
        <v>88</v>
      </c>
      <c r="N83" s="81" t="s">
        <v>89</v>
      </c>
      <c r="BB83" s="1"/>
    </row>
    <row r="84" spans="1:54" x14ac:dyDescent="0.2">
      <c r="A84" s="130" t="s">
        <v>90</v>
      </c>
      <c r="B84" s="111" t="s">
        <v>91</v>
      </c>
      <c r="C84" s="114">
        <f>E9</f>
        <v>1010</v>
      </c>
      <c r="D84" s="114">
        <f>E16</f>
        <v>1808</v>
      </c>
      <c r="E84" s="114">
        <f>E28</f>
        <v>1796</v>
      </c>
      <c r="F84" s="104"/>
      <c r="G84" s="130" t="s">
        <v>90</v>
      </c>
      <c r="H84" s="111" t="s">
        <v>91</v>
      </c>
      <c r="I84" s="114">
        <f>F10</f>
        <v>1362</v>
      </c>
      <c r="J84" s="114">
        <f>F16</f>
        <v>2796</v>
      </c>
      <c r="K84" s="114">
        <f>F28</f>
        <v>2476</v>
      </c>
      <c r="L84" s="115">
        <v>4</v>
      </c>
      <c r="M84" s="116">
        <f>(C84+C87+I84+I87)/1000</f>
        <v>2.8199000000000001</v>
      </c>
      <c r="N84" s="116">
        <f>(C85+C88+I85+I88)/1000</f>
        <v>2.2770000000000001</v>
      </c>
      <c r="BB84" s="1"/>
    </row>
    <row r="85" spans="1:54" x14ac:dyDescent="0.2">
      <c r="A85" s="131"/>
      <c r="B85" s="111" t="s">
        <v>92</v>
      </c>
      <c r="C85" s="114">
        <f>E44</f>
        <v>892</v>
      </c>
      <c r="D85" s="114">
        <f>E50</f>
        <v>912</v>
      </c>
      <c r="E85" s="114">
        <f>E62</f>
        <v>978</v>
      </c>
      <c r="F85" s="104"/>
      <c r="G85" s="131"/>
      <c r="H85" s="111" t="s">
        <v>92</v>
      </c>
      <c r="I85" s="114">
        <f>F44</f>
        <v>1318</v>
      </c>
      <c r="J85" s="114">
        <f>F50</f>
        <v>1732</v>
      </c>
      <c r="K85" s="114">
        <f>F62</f>
        <v>1460</v>
      </c>
      <c r="L85" s="115">
        <v>10</v>
      </c>
      <c r="M85" s="116">
        <f>(D84+D87+J84+J87)/1000</f>
        <v>5.8872999999999998</v>
      </c>
      <c r="N85" s="116">
        <f>(D85+D88+J85+J88)/1000</f>
        <v>2.8184</v>
      </c>
      <c r="BB85" s="1"/>
    </row>
    <row r="86" spans="1:54" x14ac:dyDescent="0.2">
      <c r="A86" s="131"/>
      <c r="B86" s="111" t="s">
        <v>93</v>
      </c>
      <c r="C86" s="117">
        <f>SQRT(C84^2+C85^2)</f>
        <v>1347.5028756926642</v>
      </c>
      <c r="D86" s="117">
        <f>SQRT(D84^2+D85^2)</f>
        <v>2024.9958024647854</v>
      </c>
      <c r="E86" s="117">
        <f>SQRT(E84^2+E85^2)</f>
        <v>2045.0183373260984</v>
      </c>
      <c r="F86" s="104"/>
      <c r="G86" s="131"/>
      <c r="H86" s="111" t="s">
        <v>93</v>
      </c>
      <c r="I86" s="117">
        <f>SQRT(I84^2+I85^2)</f>
        <v>1895.301559119287</v>
      </c>
      <c r="J86" s="117">
        <f>SQRT(J84^2+J85^2)</f>
        <v>3288.9876862037659</v>
      </c>
      <c r="K86" s="117">
        <f>SQRT(K84^2+K85^2)</f>
        <v>2874.4001113275795</v>
      </c>
      <c r="L86" s="118">
        <v>22</v>
      </c>
      <c r="M86" s="116">
        <f>(E84+E87+K84+K87)/1000</f>
        <v>5.1977000000000002</v>
      </c>
      <c r="N86" s="116">
        <f>(E85+E88+K85+K88)/1000</f>
        <v>2.4988000000000001</v>
      </c>
      <c r="BB86" s="1"/>
    </row>
    <row r="87" spans="1:54" x14ac:dyDescent="0.2">
      <c r="A87" s="131"/>
      <c r="B87" s="111" t="s">
        <v>94</v>
      </c>
      <c r="C87" s="114">
        <v>198</v>
      </c>
      <c r="D87" s="114">
        <v>749</v>
      </c>
      <c r="E87" s="114">
        <v>399</v>
      </c>
      <c r="F87" s="104"/>
      <c r="G87" s="131"/>
      <c r="H87" s="111" t="s">
        <v>94</v>
      </c>
      <c r="I87" s="114">
        <f>AD10+AE10+AF10</f>
        <v>249.9</v>
      </c>
      <c r="J87" s="114">
        <f>AD16+AE16+AF16</f>
        <v>534.29999999999995</v>
      </c>
      <c r="K87" s="114">
        <f>AD28+AE28+AF28</f>
        <v>526.70000000000005</v>
      </c>
      <c r="L87" s="81"/>
      <c r="M87" s="81"/>
      <c r="N87" s="81"/>
      <c r="BB87" s="1"/>
    </row>
    <row r="88" spans="1:54" x14ac:dyDescent="0.2">
      <c r="A88" s="131"/>
      <c r="B88" s="111" t="s">
        <v>95</v>
      </c>
      <c r="C88" s="114">
        <v>37</v>
      </c>
      <c r="D88" s="114">
        <v>148</v>
      </c>
      <c r="E88" s="114">
        <v>38</v>
      </c>
      <c r="F88" s="104"/>
      <c r="G88" s="131"/>
      <c r="H88" s="111" t="s">
        <v>95</v>
      </c>
      <c r="I88" s="114">
        <f>AF44</f>
        <v>30</v>
      </c>
      <c r="J88" s="114">
        <f>AF50</f>
        <v>26.400000000000002</v>
      </c>
      <c r="K88" s="114">
        <f>AF62</f>
        <v>22.8</v>
      </c>
      <c r="L88" s="81"/>
      <c r="M88" s="81"/>
      <c r="N88" s="81"/>
      <c r="BB88" s="1"/>
    </row>
    <row r="89" spans="1:54" x14ac:dyDescent="0.2">
      <c r="A89" s="131"/>
      <c r="B89" s="111" t="s">
        <v>96</v>
      </c>
      <c r="C89" s="117">
        <f>SQRT(C87^2+C88^2)</f>
        <v>201.42740627829173</v>
      </c>
      <c r="D89" s="117">
        <f>SQRT(D87^2+D88^2)</f>
        <v>763.48215434285032</v>
      </c>
      <c r="E89" s="117">
        <f>SQRT(E87^2+E88^2)</f>
        <v>400.80543908485072</v>
      </c>
      <c r="F89" s="104"/>
      <c r="G89" s="131"/>
      <c r="H89" s="111" t="s">
        <v>96</v>
      </c>
      <c r="I89" s="117">
        <f>SQRT(I87^2+I88^2)</f>
        <v>251.69427883843525</v>
      </c>
      <c r="J89" s="117">
        <f>SQRT(J87^2+J88^2)</f>
        <v>534.95182026047917</v>
      </c>
      <c r="K89" s="117">
        <f>SQRT(K87^2+K88^2)</f>
        <v>527.19325678540326</v>
      </c>
      <c r="L89" s="81"/>
      <c r="M89" s="81"/>
      <c r="N89" s="81"/>
      <c r="BB89" s="1"/>
    </row>
    <row r="90" spans="1:54" x14ac:dyDescent="0.2">
      <c r="A90" s="132"/>
      <c r="B90" s="111" t="s">
        <v>97</v>
      </c>
      <c r="C90" s="117">
        <f>SQRT((C84+C87)^2+(C85+C88)^2)</f>
        <v>1523.9110866451495</v>
      </c>
      <c r="D90" s="117">
        <f>SQRT((D84+D87)^2+(D85+D88)^2)</f>
        <v>2768.0045158922699</v>
      </c>
      <c r="E90" s="117">
        <f>SQRT((E84+E87)^2+(E85+E88)^2)</f>
        <v>2418.7354133927092</v>
      </c>
      <c r="F90" s="104" t="s">
        <v>98</v>
      </c>
      <c r="G90" s="132"/>
      <c r="H90" s="111" t="s">
        <v>97</v>
      </c>
      <c r="I90" s="117">
        <f>SQRT((I84+I87)^2+(I85+I88)^2)</f>
        <v>2101.267619795251</v>
      </c>
      <c r="J90" s="117">
        <f>SQRT((J84+J87)^2+(J85+J88)^2)</f>
        <v>3766.014956157238</v>
      </c>
      <c r="K90" s="117">
        <f>SQRT((K84+K87)^2+(K85+K88)^2)</f>
        <v>3348.8659468542478</v>
      </c>
      <c r="L90" s="81"/>
      <c r="M90" s="81"/>
      <c r="N90" s="81"/>
      <c r="BB90" s="1"/>
    </row>
    <row r="91" spans="1:54" x14ac:dyDescent="0.2">
      <c r="A91" s="141" t="s">
        <v>99</v>
      </c>
      <c r="B91" s="111" t="s">
        <v>100</v>
      </c>
      <c r="C91" s="117">
        <f>C86/C75</f>
        <v>0.13475028756926644</v>
      </c>
      <c r="D91" s="117">
        <f>D86/D75</f>
        <v>0.20249958024647854</v>
      </c>
      <c r="E91" s="117">
        <f>E86/E75</f>
        <v>0.20450183373260983</v>
      </c>
      <c r="F91" s="104"/>
      <c r="G91" s="141" t="s">
        <v>99</v>
      </c>
      <c r="H91" s="111" t="s">
        <v>100</v>
      </c>
      <c r="I91" s="117">
        <f>I86/I75</f>
        <v>0.1895301559119287</v>
      </c>
      <c r="J91" s="117">
        <f>J86/J75</f>
        <v>0.32889876862037659</v>
      </c>
      <c r="K91" s="117">
        <f>K86/K75</f>
        <v>0.28744001113275797</v>
      </c>
      <c r="L91" s="81"/>
      <c r="M91" s="81"/>
      <c r="N91" s="81"/>
      <c r="BB91" s="1"/>
    </row>
    <row r="92" spans="1:54" x14ac:dyDescent="0.2">
      <c r="A92" s="141"/>
      <c r="B92" s="111" t="s">
        <v>101</v>
      </c>
      <c r="C92" s="117">
        <f>C89/C75</f>
        <v>2.0142740627829173E-2</v>
      </c>
      <c r="D92" s="117">
        <f>D89/D75</f>
        <v>7.6348215434285036E-2</v>
      </c>
      <c r="E92" s="117">
        <f>E89/E75</f>
        <v>4.0080543908485075E-2</v>
      </c>
      <c r="F92" s="104"/>
      <c r="G92" s="141"/>
      <c r="H92" s="111" t="s">
        <v>101</v>
      </c>
      <c r="I92" s="117">
        <f>I89/I75</f>
        <v>2.5169427883843524E-2</v>
      </c>
      <c r="J92" s="117">
        <f>J89/J75</f>
        <v>5.3495182026047916E-2</v>
      </c>
      <c r="K92" s="117">
        <f>K89/K75</f>
        <v>5.2719325678540326E-2</v>
      </c>
      <c r="L92" s="81"/>
      <c r="M92" s="81"/>
      <c r="N92" s="81"/>
      <c r="BB92" s="1"/>
    </row>
    <row r="93" spans="1:54" ht="13.5" thickBot="1" x14ac:dyDescent="0.25">
      <c r="A93" s="142"/>
      <c r="B93" s="119" t="s">
        <v>102</v>
      </c>
      <c r="C93" s="120">
        <f>C90/C75</f>
        <v>0.15239110866451494</v>
      </c>
      <c r="D93" s="120">
        <f>D90/D75</f>
        <v>0.276800451589227</v>
      </c>
      <c r="E93" s="120">
        <f>E90/E75</f>
        <v>0.24187354133927091</v>
      </c>
      <c r="F93" s="104"/>
      <c r="G93" s="142"/>
      <c r="H93" s="119" t="s">
        <v>102</v>
      </c>
      <c r="I93" s="120">
        <f>I90/I75</f>
        <v>0.2101267619795251</v>
      </c>
      <c r="J93" s="120">
        <f>J90/J75</f>
        <v>0.37660149561572381</v>
      </c>
      <c r="K93" s="120">
        <f>K90/K75</f>
        <v>0.33488659468542475</v>
      </c>
      <c r="L93" s="81"/>
      <c r="M93" s="81"/>
      <c r="N93" s="81"/>
      <c r="BB93" s="1"/>
    </row>
    <row r="94" spans="1:54" ht="38.25" x14ac:dyDescent="0.2">
      <c r="A94" s="121" t="s">
        <v>103</v>
      </c>
      <c r="B94" s="122" t="s">
        <v>104</v>
      </c>
      <c r="C94" s="123">
        <f>C76+C99*C93^2+C100*C92^2+C101*C91^2</f>
        <v>20.429774856799998</v>
      </c>
      <c r="D94" s="123">
        <f>D76+D99*D93^2+D100*D92^2+D101*D91^2</f>
        <v>23.367555894399999</v>
      </c>
      <c r="E94" s="123">
        <f>E76+E99*E93^2+E100*E92^2+E101*E91^2</f>
        <v>22.519018952800003</v>
      </c>
      <c r="F94" s="104"/>
      <c r="G94" s="121" t="s">
        <v>103</v>
      </c>
      <c r="H94" s="122" t="s">
        <v>104</v>
      </c>
      <c r="I94" s="123">
        <f>I76+I99*I93^2+I100*I92^2+I101*I91^2</f>
        <v>23.185344865010002</v>
      </c>
      <c r="J94" s="123">
        <f>J76+J99*J93^2+J100*J92^2+J101*J91^2</f>
        <v>29.400604077650001</v>
      </c>
      <c r="K94" s="123">
        <f>K76+K99*K93^2+K100*K92^2+K101*K91^2</f>
        <v>27.434045563330002</v>
      </c>
      <c r="L94" s="81"/>
      <c r="M94" s="81"/>
      <c r="N94" s="81"/>
      <c r="BB94" s="1"/>
    </row>
    <row r="95" spans="1:54" ht="51.75" thickBot="1" x14ac:dyDescent="0.25">
      <c r="A95" s="124" t="s">
        <v>105</v>
      </c>
      <c r="B95" s="119" t="s">
        <v>106</v>
      </c>
      <c r="C95" s="125">
        <f>(C96*C93^2+C97*C92^2+C98*C91^2+C80)/100*C75</f>
        <v>114.39846201</v>
      </c>
      <c r="D95" s="125">
        <f>(D96*D93^2+D97*D92^2+D98*D91^2+D80)/100*D75</f>
        <v>185.73694909000002</v>
      </c>
      <c r="E95" s="125">
        <f>(E96*E93^2+E97*E92^2+E98*E91^2+E80)/100*E75</f>
        <v>167.15054865000002</v>
      </c>
      <c r="F95" s="126"/>
      <c r="G95" s="124" t="s">
        <v>105</v>
      </c>
      <c r="H95" s="119" t="s">
        <v>106</v>
      </c>
      <c r="I95" s="125">
        <f>(I96*I93^2+I97*I92^2+I98*I91^2+I80)/100*I75</f>
        <v>156.83290524199998</v>
      </c>
      <c r="J95" s="125">
        <f>(J96*J93^2+J97*J92^2+J98*J91^2+J80)/100*J75</f>
        <v>298.25244947000004</v>
      </c>
      <c r="K95" s="125">
        <f>(K96*K93^2+K97*K92^2+K98*K91^2+K80)/100*K75</f>
        <v>253.17889300599998</v>
      </c>
      <c r="L95" s="81"/>
      <c r="M95" s="81"/>
      <c r="N95" s="81"/>
      <c r="BB95" s="1"/>
    </row>
    <row r="96" spans="1:54" x14ac:dyDescent="0.2">
      <c r="A96" s="139" t="s">
        <v>84</v>
      </c>
      <c r="B96" s="108" t="s">
        <v>107</v>
      </c>
      <c r="C96" s="109">
        <f>(C81+C82-C83)/2</f>
        <v>10.675000000000001</v>
      </c>
      <c r="D96" s="109">
        <f>(D81+D82-D83)/2</f>
        <v>10.675000000000001</v>
      </c>
      <c r="E96" s="109">
        <f>(E81+E82-E83)/2</f>
        <v>10.675000000000001</v>
      </c>
      <c r="F96" s="126"/>
      <c r="G96" s="139" t="s">
        <v>84</v>
      </c>
      <c r="H96" s="108" t="s">
        <v>107</v>
      </c>
      <c r="I96" s="109">
        <f>(I81+I82-I83)/2</f>
        <v>10.149999999999999</v>
      </c>
      <c r="J96" s="109">
        <f>(J81+J82-J83)/2</f>
        <v>10.149999999999999</v>
      </c>
      <c r="K96" s="109">
        <f>(K81+K82-K83)/2</f>
        <v>10.149999999999999</v>
      </c>
      <c r="L96" s="81"/>
      <c r="M96" s="81"/>
      <c r="N96" s="81"/>
      <c r="BB96" s="1"/>
    </row>
    <row r="97" spans="1:54" x14ac:dyDescent="0.2">
      <c r="A97" s="131"/>
      <c r="B97" s="111" t="s">
        <v>108</v>
      </c>
      <c r="C97" s="112">
        <f>(C82+C83-C81)/2</f>
        <v>-0.54499999999999815</v>
      </c>
      <c r="D97" s="112">
        <f>(D82+D83-D81)/2</f>
        <v>-0.54499999999999815</v>
      </c>
      <c r="E97" s="112">
        <f>(E82+E83-E81)/2</f>
        <v>-0.54499999999999815</v>
      </c>
      <c r="F97" s="126"/>
      <c r="G97" s="131"/>
      <c r="H97" s="111" t="s">
        <v>108</v>
      </c>
      <c r="I97" s="112">
        <f>(I82+I83-I81)/2</f>
        <v>5.0000000000000711E-2</v>
      </c>
      <c r="J97" s="112">
        <f>(J82+J83-J81)/2</f>
        <v>5.0000000000000711E-2</v>
      </c>
      <c r="K97" s="112">
        <f>(K82+K83-K81)/2</f>
        <v>5.0000000000000711E-2</v>
      </c>
      <c r="L97" s="81"/>
      <c r="M97" s="81"/>
      <c r="N97" s="81"/>
      <c r="BB97" s="1"/>
    </row>
    <row r="98" spans="1:54" ht="13.5" thickBot="1" x14ac:dyDescent="0.25">
      <c r="A98" s="140"/>
      <c r="B98" s="119" t="s">
        <v>109</v>
      </c>
      <c r="C98" s="127">
        <f>(C81+C83-C82)/2</f>
        <v>6.4049999999999985</v>
      </c>
      <c r="D98" s="127">
        <f>(D81+D83-D82)/2</f>
        <v>6.4049999999999985</v>
      </c>
      <c r="E98" s="127">
        <f>(E81+E83-E82)/2</f>
        <v>6.4049999999999985</v>
      </c>
      <c r="F98" s="126"/>
      <c r="G98" s="140"/>
      <c r="H98" s="119" t="s">
        <v>109</v>
      </c>
      <c r="I98" s="127">
        <f>(I81+I83-I82)/2</f>
        <v>5.85</v>
      </c>
      <c r="J98" s="127">
        <f>(J81+J83-J82)/2</f>
        <v>5.85</v>
      </c>
      <c r="K98" s="127">
        <f>(K81+K83-K82)/2</f>
        <v>5.85</v>
      </c>
      <c r="L98" s="113"/>
      <c r="M98" s="113"/>
      <c r="N98" s="113"/>
      <c r="BB98" s="1"/>
    </row>
    <row r="99" spans="1:54" x14ac:dyDescent="0.2">
      <c r="A99" s="139" t="s">
        <v>84</v>
      </c>
      <c r="B99" s="108" t="s">
        <v>110</v>
      </c>
      <c r="C99" s="109">
        <f>(C77+C78-C79)/2</f>
        <v>41.08</v>
      </c>
      <c r="D99" s="109">
        <f>(D77+D78-D79)/2</f>
        <v>41.08</v>
      </c>
      <c r="E99" s="109">
        <f>(E77+E78-E79)/2</f>
        <v>41.08</v>
      </c>
      <c r="F99" s="126"/>
      <c r="G99" s="139" t="s">
        <v>84</v>
      </c>
      <c r="H99" s="108" t="s">
        <v>110</v>
      </c>
      <c r="I99" s="109">
        <f>(I77+I78-I79)/2</f>
        <v>43.1</v>
      </c>
      <c r="J99" s="109">
        <f>(J77+J78-J79)/2</f>
        <v>43.1</v>
      </c>
      <c r="K99" s="109">
        <f>(K77+K78-K79)/2</f>
        <v>43.1</v>
      </c>
      <c r="L99" s="81"/>
      <c r="M99" s="81"/>
      <c r="N99" s="81"/>
      <c r="BB99" s="1"/>
    </row>
    <row r="100" spans="1:54" x14ac:dyDescent="0.2">
      <c r="A100" s="131"/>
      <c r="B100" s="111" t="s">
        <v>111</v>
      </c>
      <c r="C100" s="112">
        <f>(C78+C79-C77)/2</f>
        <v>29.64</v>
      </c>
      <c r="D100" s="112">
        <f>(D78+D79-D77)/2</f>
        <v>29.64</v>
      </c>
      <c r="E100" s="112">
        <f>(E78+E79-E77)/2</f>
        <v>29.64</v>
      </c>
      <c r="F100" s="126"/>
      <c r="G100" s="131"/>
      <c r="H100" s="111" t="s">
        <v>111</v>
      </c>
      <c r="I100" s="112">
        <f>(I78+I79-I77)/2</f>
        <v>30.999999999999986</v>
      </c>
      <c r="J100" s="112">
        <f>(J78+J79-J77)/2</f>
        <v>30.999999999999986</v>
      </c>
      <c r="K100" s="112">
        <f>(K78+K79-K77)/2</f>
        <v>30.999999999999986</v>
      </c>
      <c r="L100" s="81"/>
      <c r="M100" s="81"/>
      <c r="N100" s="81"/>
      <c r="BB100" s="1"/>
    </row>
    <row r="101" spans="1:54" ht="13.5" thickBot="1" x14ac:dyDescent="0.25">
      <c r="A101" s="140"/>
      <c r="B101" s="119" t="s">
        <v>112</v>
      </c>
      <c r="C101" s="127">
        <f>(C77+C79-C78)/2</f>
        <v>25.540000000000006</v>
      </c>
      <c r="D101" s="127">
        <f>(D77+D79-D78)/2</f>
        <v>25.540000000000006</v>
      </c>
      <c r="E101" s="127">
        <f>(E77+E79-E78)/2</f>
        <v>25.540000000000006</v>
      </c>
      <c r="F101" s="126"/>
      <c r="G101" s="140"/>
      <c r="H101" s="119" t="s">
        <v>112</v>
      </c>
      <c r="I101" s="127">
        <f>(I77+I79-I78)/2</f>
        <v>26.800000000000004</v>
      </c>
      <c r="J101" s="127">
        <f>(J77+J79-J78)/2</f>
        <v>26.800000000000004</v>
      </c>
      <c r="K101" s="127">
        <f>(K77+K79-K78)/2</f>
        <v>26.800000000000004</v>
      </c>
      <c r="L101" s="81"/>
      <c r="M101" s="81"/>
      <c r="N101" s="81"/>
      <c r="BB101" s="1"/>
    </row>
    <row r="102" spans="1:54" x14ac:dyDescent="0.2">
      <c r="BB102" s="1"/>
    </row>
  </sheetData>
  <mergeCells count="17">
    <mergeCell ref="A96:A98"/>
    <mergeCell ref="G96:G98"/>
    <mergeCell ref="A99:A101"/>
    <mergeCell ref="G99:G101"/>
    <mergeCell ref="A81:A83"/>
    <mergeCell ref="G81:G83"/>
    <mergeCell ref="A84:A90"/>
    <mergeCell ref="G84:G90"/>
    <mergeCell ref="A91:A93"/>
    <mergeCell ref="G91:G93"/>
    <mergeCell ref="A77:A79"/>
    <mergeCell ref="G77:G79"/>
    <mergeCell ref="A71:K71"/>
    <mergeCell ref="A73:E73"/>
    <mergeCell ref="G73:K73"/>
    <mergeCell ref="A74:B74"/>
    <mergeCell ref="G74:H74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Устюжна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2020-07-03T12:10:28Z</dcterms:modified>
</cp:coreProperties>
</file>